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6608" windowHeight="9432" tabRatio="954" firstSheet="5" activeTab="16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9" sheetId="10" r:id="rId13"/>
    <sheet name="ფორმა N 8.1" sheetId="18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5.2'!$A$1:$I$37</definedName>
    <definedName name="_xlnm.Print_Area" localSheetId="8">'ფორმა 5.4'!$A$1:$H$46</definedName>
    <definedName name="_xlnm.Print_Area" localSheetId="9">'ფორმა 5.5'!$A$1:$M$53</definedName>
    <definedName name="_xlnm.Print_Area" localSheetId="14">'ფორმა 9.1'!$A$1:$I$34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3">'ფორმა N 8.1'!$A$1:$H$51</definedName>
    <definedName name="_xlnm.Print_Area" localSheetId="17">'ფორმა N 9.7'!$A$1:$I$48</definedName>
    <definedName name="_xlnm.Print_Area" localSheetId="0">'ფორმა N1'!$A$1:$L$60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2">'ფორმა N9'!$A$1:$K$52</definedName>
    <definedName name="_xlnm.Print_Area" localSheetId="18">'შემაჯამებელი ფორმა'!$A$1:$C$35</definedName>
  </definedNames>
  <calcPr calcId="124519"/>
  <fileRecoveryPr repairLoad="1"/>
</workbook>
</file>

<file path=xl/calcChain.xml><?xml version="1.0" encoding="utf-8"?>
<calcChain xmlns="http://schemas.openxmlformats.org/spreadsheetml/2006/main">
  <c r="C19" i="7"/>
  <c r="C16"/>
  <c r="C12"/>
  <c r="D34" i="12" l="1"/>
  <c r="C45"/>
  <c r="C34"/>
  <c r="C11"/>
  <c r="C10"/>
  <c r="D12" i="7" l="1"/>
  <c r="D9" i="3"/>
  <c r="C12"/>
  <c r="D12"/>
  <c r="C14" i="59" l="1"/>
  <c r="D15" i="47"/>
  <c r="C20" i="59" l="1"/>
  <c r="C25"/>
  <c r="C24"/>
  <c r="C23"/>
  <c r="C22"/>
  <c r="C21"/>
  <c r="C19"/>
  <c r="C18"/>
  <c r="C12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C27"/>
  <c r="C26" s="1"/>
  <c r="D26"/>
  <c r="D19"/>
  <c r="D16"/>
  <c r="D10" s="1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C15"/>
  <c r="C11" i="59" l="1"/>
  <c r="D14" i="47"/>
  <c r="D9" s="1"/>
  <c r="C14"/>
  <c r="C9" s="1"/>
  <c r="L39" i="46"/>
  <c r="H34" i="45"/>
  <c r="G34"/>
  <c r="I23" i="43"/>
  <c r="H23"/>
  <c r="G23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C44" s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E9" l="1"/>
  <c r="G9"/>
  <c r="D45" i="12"/>
  <c r="D11"/>
  <c r="J39" i="10"/>
  <c r="J36" s="1"/>
  <c r="F39"/>
  <c r="F36" s="1"/>
  <c r="D39"/>
  <c r="D36" s="1"/>
  <c r="B39"/>
  <c r="B36" s="1"/>
  <c r="J32"/>
  <c r="F32"/>
  <c r="D32"/>
  <c r="B32"/>
  <c r="F19"/>
  <c r="F17" s="1"/>
  <c r="D19"/>
  <c r="D17" s="1"/>
  <c r="F14"/>
  <c r="D14"/>
  <c r="F10"/>
  <c r="D10"/>
  <c r="D19" i="3"/>
  <c r="C19"/>
  <c r="D16"/>
  <c r="C16"/>
  <c r="C26" l="1"/>
  <c r="C10" s="1"/>
  <c r="D10"/>
  <c r="D10" i="12"/>
  <c r="D44"/>
  <c r="D26" i="3"/>
  <c r="D9" i="10"/>
  <c r="F9"/>
  <c r="C9" i="3" l="1"/>
  <c r="C17" i="59"/>
</calcChain>
</file>

<file path=xl/sharedStrings.xml><?xml version="1.0" encoding="utf-8"?>
<sst xmlns="http://schemas.openxmlformats.org/spreadsheetml/2006/main" count="1167" uniqueCount="694">
  <si>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</si>
  <si>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</si>
  <si>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</si>
  <si>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</si>
  <si>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</si>
  <si>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</si>
  <si>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</si>
  <si>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</si>
  <si>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</si>
  <si>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</si>
  <si>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</si>
  <si>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</si>
  <si>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</si>
  <si>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</si>
  <si>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</si>
  <si>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</si>
  <si>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</si>
  <si>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</si>
  <si>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</si>
  <si>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</si>
  <si>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</si>
  <si>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</si>
  <si>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</si>
  <si>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</si>
  <si>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</si>
  <si>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</si>
  <si>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</si>
  <si>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</si>
  <si>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</si>
  <si>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</si>
  <si>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</si>
  <si>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</si>
  <si>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</si>
  <si>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</si>
  <si>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</si>
  <si>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</si>
  <si>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</si>
  <si>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</si>
  <si>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</si>
  <si>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</si>
  <si>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</si>
  <si>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</si>
  <si>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</si>
  <si>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</si>
  <si>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</si>
  <si>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</si>
  <si>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</si>
  <si>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</si>
  <si>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</si>
  <si>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</si>
  <si>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</si>
  <si>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</si>
  <si>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</si>
  <si>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</si>
  <si>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</si>
  <si>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</si>
  <si>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</si>
  <si>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</si>
  <si>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</si>
  <si>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</si>
  <si>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</si>
  <si>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</si>
  <si>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</si>
  <si>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</si>
  <si>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</si>
  <si>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</si>
  <si>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</si>
  <si>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</si>
  <si>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</si>
  <si>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</si>
  <si>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</si>
  <si>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</si>
  <si>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</si>
  <si>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</si>
  <si>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</si>
  <si>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</si>
  <si>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</si>
  <si>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</si>
  <si>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</si>
  <si>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</si>
  <si>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</si>
  <si>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</si>
  <si>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</si>
  <si>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</si>
  <si>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</si>
  <si>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</si>
  <si>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</si>
  <si>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</si>
  <si>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</si>
  <si>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</si>
  <si>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</si>
  <si>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</si>
  <si>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</si>
  <si>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</si>
  <si>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</si>
  <si>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</si>
  <si>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</si>
  <si>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</si>
  <si>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</si>
  <si>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</si>
  <si>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</si>
  <si>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</si>
  <si>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</si>
  <si>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</si>
  <si>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</si>
  <si>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</si>
  <si>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</si>
  <si>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</si>
  <si>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</si>
  <si>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</si>
  <si>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</si>
  <si>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</si>
  <si>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</si>
  <si>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</si>
  <si>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</si>
  <si>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</si>
  <si>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</si>
  <si>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</si>
  <si>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</si>
  <si>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</si>
  <si>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</si>
  <si>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</si>
  <si>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</si>
  <si>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</si>
  <si>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</si>
  <si>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</si>
  <si>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</si>
  <si>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</si>
  <si>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</si>
  <si>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</si>
  <si>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</si>
  <si>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</si>
  <si>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</si>
  <si>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</si>
  <si>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</si>
  <si>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</si>
  <si>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</si>
  <si>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</si>
  <si>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</si>
  <si>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</si>
  <si>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</si>
  <si>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</si>
  <si>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</si>
  <si>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</si>
  <si>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</si>
  <si>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</si>
  <si>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</si>
  <si>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</si>
  <si>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</si>
  <si>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</si>
  <si>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</si>
  <si>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</si>
  <si>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</si>
  <si>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</si>
  <si>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</si>
  <si>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</si>
  <si>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</si>
  <si>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</si>
  <si>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</si>
  <si>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</si>
  <si>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</si>
  <si>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</si>
  <si>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</si>
  <si>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</si>
  <si>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</si>
  <si>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</si>
  <si>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</si>
  <si>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</si>
  <si>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</si>
  <si>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</si>
  <si>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</si>
  <si>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</si>
  <si>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</si>
  <si>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</si>
  <si>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</si>
  <si>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</si>
  <si>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</si>
  <si>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</si>
  <si>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</si>
  <si>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</si>
  <si>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</si>
  <si>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</si>
  <si>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</si>
  <si>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</si>
  <si>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</si>
  <si>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</si>
  <si>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</si>
  <si>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</si>
  <si>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</si>
  <si>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</si>
  <si>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</si>
  <si>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</si>
  <si>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</si>
  <si>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</si>
  <si>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</si>
  <si>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</si>
  <si>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</si>
  <si>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</si>
  <si>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</si>
  <si>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</si>
  <si>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</si>
  <si>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</si>
  <si>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</si>
  <si>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</si>
  <si>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</si>
  <si>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</si>
  <si>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</si>
  <si>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</si>
  <si>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</si>
  <si>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</si>
  <si>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</si>
  <si>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</si>
  <si>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</si>
  <si>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</si>
  <si>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</si>
  <si>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</si>
  <si>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</si>
  <si>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</si>
  <si>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</si>
  <si>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</si>
  <si>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</si>
  <si>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</si>
  <si>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</si>
  <si>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</si>
  <si>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</si>
  <si>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</si>
  <si>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</si>
  <si>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</si>
  <si>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</si>
  <si>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</si>
  <si>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</si>
  <si>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</si>
  <si>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</si>
  <si>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</si>
  <si>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</si>
  <si>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</si>
  <si>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</si>
  <si>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</si>
  <si>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</si>
  <si>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</si>
  <si>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</si>
  <si>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</si>
  <si>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</si>
  <si>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</si>
  <si>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</si>
  <si>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</si>
  <si>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</si>
  <si>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</si>
  <si>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</si>
  <si>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</si>
  <si>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</si>
  <si>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</si>
  <si>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</si>
  <si>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</si>
  <si>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</si>
  <si>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</si>
  <si>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</si>
  <si>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</si>
  <si>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</si>
  <si>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</si>
  <si>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</si>
  <si>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</si>
  <si>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</si>
  <si>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</si>
  <si>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</si>
  <si>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</si>
  <si>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</si>
  <si>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</si>
  <si>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</si>
  <si>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</si>
  <si>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</si>
  <si>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</si>
  <si>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</si>
  <si>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</si>
  <si>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</si>
  <si>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</si>
  <si>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</si>
  <si>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</si>
  <si>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</si>
  <si>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</si>
  <si>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</si>
  <si>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</si>
  <si>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</si>
  <si>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</si>
  <si>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</si>
  <si>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</si>
  <si>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</si>
  <si>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</si>
  <si>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</si>
  <si>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</si>
  <si>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</si>
  <si>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</si>
  <si>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</si>
  <si>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</si>
  <si>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</si>
  <si>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</si>
  <si>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</si>
  <si>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</si>
  <si>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</si>
  <si>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</si>
  <si>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</si>
  <si>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</si>
  <si>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</si>
  <si>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</si>
  <si>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</si>
  <si>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</si>
  <si>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</si>
  <si>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</si>
  <si>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</si>
  <si>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</si>
  <si>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</si>
  <si>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</si>
  <si>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</si>
  <si>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</si>
  <si>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</si>
  <si>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</si>
  <si>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</si>
  <si>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</si>
  <si>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</si>
  <si>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</si>
  <si>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</si>
  <si>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</si>
  <si>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</si>
  <si>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</si>
  <si>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</si>
  <si>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</si>
  <si>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</si>
  <si>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</si>
  <si>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</si>
  <si>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</si>
  <si>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</si>
  <si>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</si>
  <si>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</si>
  <si>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</si>
  <si>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</si>
  <si>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</si>
  <si>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</si>
  <si>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</si>
  <si>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</si>
  <si>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</si>
  <si>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</si>
  <si>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</si>
  <si>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</si>
  <si>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</si>
  <si>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</si>
  <si>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</si>
  <si>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</si>
  <si>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</si>
  <si>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</si>
  <si>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</si>
  <si>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</si>
  <si>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</si>
  <si>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</si>
  <si>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</si>
  <si>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</si>
  <si>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</si>
  <si>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</si>
  <si>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</si>
  <si>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</si>
  <si>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</si>
  <si>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</si>
  <si>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</si>
  <si>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</si>
  <si>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</si>
  <si>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</si>
  <si>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</si>
  <si>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</si>
  <si>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</si>
  <si>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</si>
  <si>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</si>
  <si>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</si>
  <si>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</si>
  <si>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</si>
  <si>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</si>
  <si>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</si>
  <si>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</si>
  <si>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</si>
  <si>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</si>
  <si>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</si>
  <si>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</si>
  <si>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</si>
  <si>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</si>
  <si>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</si>
  <si>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</si>
  <si>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</si>
  <si>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</si>
  <si>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</si>
  <si>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</si>
  <si>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</si>
  <si>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</si>
  <si>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</si>
  <si>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</si>
  <si>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</si>
  <si>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</si>
  <si>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</si>
  <si>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</si>
  <si>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</si>
  <si>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</si>
  <si>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</si>
  <si>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</si>
  <si>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</si>
  <si>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</si>
  <si>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</si>
  <si>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</si>
  <si>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</si>
  <si>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</si>
  <si>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</si>
  <si>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</si>
  <si>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</si>
  <si>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</si>
  <si>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</si>
  <si>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</si>
  <si>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</si>
  <si>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</si>
  <si>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</si>
  <si>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</si>
  <si>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</si>
  <si>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</si>
  <si>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</si>
  <si>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</si>
  <si>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</si>
  <si>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</si>
  <si>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</si>
  <si>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</si>
  <si>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</si>
  <si>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</si>
  <si>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</si>
  <si>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</si>
  <si>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</si>
  <si>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</si>
  <si>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</si>
  <si>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</si>
  <si>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</si>
  <si>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</si>
  <si>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</si>
  <si>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</si>
  <si>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</si>
  <si>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</si>
  <si>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</si>
  <si>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</si>
  <si>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</si>
  <si>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</si>
  <si>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</si>
  <si>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</si>
  <si>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</si>
  <si>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</si>
  <si>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</si>
  <si>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</si>
  <si>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</si>
  <si>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</si>
  <si>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</si>
  <si>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</si>
  <si>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</si>
  <si>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</si>
  <si>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</si>
  <si>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</si>
  <si>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</si>
  <si>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</si>
  <si>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</si>
  <si>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</si>
  <si>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</si>
  <si>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</si>
  <si>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</si>
  <si>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</si>
  <si>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</si>
  <si>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</si>
  <si>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</si>
  <si>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</si>
  <si>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</si>
  <si>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</si>
  <si>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</si>
  <si>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</si>
  <si>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</si>
  <si>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</si>
  <si>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</si>
  <si>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</si>
  <si>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შპსტელეკომპანიაპირველი</t>
  </si>
  <si>
    <r>
      <t xml:space="preserve">16.09.2020 </t>
    </r>
    <r>
      <rPr>
        <b/>
        <i/>
        <sz val="11"/>
        <rFont val="Sylfaen"/>
        <family val="1"/>
        <charset val="204"/>
      </rPr>
      <t>წ</t>
    </r>
    <r>
      <rPr>
        <b/>
        <i/>
        <sz val="11"/>
        <rFont val="Cambria"/>
        <family val="1"/>
        <charset val="204"/>
      </rPr>
      <t>.</t>
    </r>
  </si>
  <si>
    <t>სატელევიზიო რეკლამის ხარჯი</t>
  </si>
  <si>
    <t>არასამეწარმეო   მედია-კავშირ „ობიექტივი"</t>
  </si>
  <si>
    <t>ფულადი შემოწირულობა</t>
  </si>
  <si>
    <t>დავით გველუკაშვილი</t>
  </si>
  <si>
    <t>სამველ პეტროსიან</t>
  </si>
  <si>
    <t>ბესიკი ბეგიაშვილი</t>
  </si>
  <si>
    <t>გიორგი ბეგიაშვილი</t>
  </si>
  <si>
    <t>ნუგზარ შამუგია</t>
  </si>
  <si>
    <t>მირიანი ქეშელაშვილი</t>
  </si>
  <si>
    <t>გოდერძი ამაშუკელი</t>
  </si>
  <si>
    <t>გელა ბურჯანაძე</t>
  </si>
  <si>
    <t>ი/მ ავთანდილ ენუქიძე</t>
  </si>
  <si>
    <t>გიორგი ცაცანაშვილი</t>
  </si>
  <si>
    <t>მალხაზ თოფურია</t>
  </si>
  <si>
    <t>ვაჟა აბაშიძე</t>
  </si>
  <si>
    <t>ოთარ გიორგობიანი</t>
  </si>
  <si>
    <t>გიორგი ლომია</t>
  </si>
  <si>
    <t>მანანა თავხელიძე</t>
  </si>
  <si>
    <t>ი/მ დავით ტელოიანი</t>
  </si>
  <si>
    <t>თამთა ღლონტი</t>
  </si>
  <si>
    <t>ირაკლი კობრავა</t>
  </si>
  <si>
    <t>ვლადიმერ მაღლაკელიძე</t>
  </si>
  <si>
    <t>სიმონი თათრიშვილი</t>
  </si>
  <si>
    <t>დავით ხაბაზაშვილი</t>
  </si>
  <si>
    <t>ოთარი ლაფერიშვილი</t>
  </si>
  <si>
    <t>ნოდარ ახალკაცი</t>
  </si>
  <si>
    <t>მზია მეშერიაკოვა</t>
  </si>
  <si>
    <t>მანანა ხომერიკი</t>
  </si>
  <si>
    <t>ნანა დევდარიანი</t>
  </si>
  <si>
    <t>ნათია წკეპლაძე</t>
  </si>
  <si>
    <t>გიორგი ჯანაშია</t>
  </si>
  <si>
    <t>გიორგი გოგიშვილი</t>
  </si>
  <si>
    <t>ხვიჩა წკეპლაძე</t>
  </si>
  <si>
    <t>ი/მ მამუკა აბესაძე</t>
  </si>
  <si>
    <t>გრიგოლ არაბიძე</t>
  </si>
  <si>
    <t>01027013443</t>
  </si>
  <si>
    <t>07001000627</t>
  </si>
  <si>
    <t>01001018287</t>
  </si>
  <si>
    <t>01001077315</t>
  </si>
  <si>
    <t>60002002993</t>
  </si>
  <si>
    <t>01019047833</t>
  </si>
  <si>
    <t>01017011520</t>
  </si>
  <si>
    <t>36001024177</t>
  </si>
  <si>
    <t>01008002651</t>
  </si>
  <si>
    <t>01019003980</t>
  </si>
  <si>
    <t>01024026256</t>
  </si>
  <si>
    <t>01001016505</t>
  </si>
  <si>
    <t>01010005132</t>
  </si>
  <si>
    <t>01017002587</t>
  </si>
  <si>
    <t>01008009398</t>
  </si>
  <si>
    <t>01011039266</t>
  </si>
  <si>
    <t>01027047352</t>
  </si>
  <si>
    <t>01024005086</t>
  </si>
  <si>
    <t>01017006906</t>
  </si>
  <si>
    <t>13001010382</t>
  </si>
  <si>
    <t>01029017312</t>
  </si>
  <si>
    <t>01012001424</t>
  </si>
  <si>
    <t>01030025086</t>
  </si>
  <si>
    <t>65002008315</t>
  </si>
  <si>
    <t>01017010826</t>
  </si>
  <si>
    <t>01017003862</t>
  </si>
  <si>
    <t>60001078730</t>
  </si>
  <si>
    <t>01008012787</t>
  </si>
  <si>
    <t>01013007852</t>
  </si>
  <si>
    <t>GE26TB7278036010100032</t>
  </si>
  <si>
    <t>GE37TB7117045061100090</t>
  </si>
  <si>
    <t>GE54TB7551445064300016</t>
  </si>
  <si>
    <t>GE22TB7242445061100007</t>
  </si>
  <si>
    <t>GE91TB7867445061100010</t>
  </si>
  <si>
    <t>GE13TB7042345064300019</t>
  </si>
  <si>
    <t>GE48TB7012536010100107</t>
  </si>
  <si>
    <t>GE74TB7083036010100091</t>
  </si>
  <si>
    <t>GE58TB7538336010100021</t>
  </si>
  <si>
    <t>GE31TB1125145061600001</t>
  </si>
  <si>
    <t>GE30TB7146645064300027</t>
  </si>
  <si>
    <t>GE78TB7311245061100021</t>
  </si>
  <si>
    <t>GE39TB7663845064300001</t>
  </si>
  <si>
    <t>GE37TB7838436010300055</t>
  </si>
  <si>
    <t>GE35TB7840645066300006</t>
  </si>
  <si>
    <t>GE11TB7446236010100040</t>
  </si>
  <si>
    <t>GE50TB7508945161600003</t>
  </si>
  <si>
    <t>GE80TB7217936010100028</t>
  </si>
  <si>
    <t>GE45TB7859336010100016</t>
  </si>
  <si>
    <t>GE08TB7873345063600026</t>
  </si>
  <si>
    <t>GE32TB7151745068100002</t>
  </si>
  <si>
    <t>GE52TB7879736010100034</t>
  </si>
  <si>
    <t>GE20TB7318636010100050</t>
  </si>
  <si>
    <t>GE29TB7663445064300007</t>
  </si>
  <si>
    <t>GE78TB7228236010100034</t>
  </si>
  <si>
    <t>GE30TB7125745061100072</t>
  </si>
  <si>
    <t>GE02TB7528245061100045</t>
  </si>
  <si>
    <t>GE72TB0600000071179220</t>
  </si>
  <si>
    <t>GE33TB7097136010100124</t>
  </si>
  <si>
    <t>GE27TB7410145064300001</t>
  </si>
  <si>
    <t>GE39TB7241245061100052</t>
  </si>
  <si>
    <t>GE02TB7781445064300025</t>
  </si>
  <si>
    <t>TBCBGE22</t>
  </si>
  <si>
    <t xml:space="preserve"> საარჩევნო სუბიექტი   ,,დავით   თარხან-მოურავი,   ირმა   ინაშვილი   -  საქართველოს   პატრიოტთა   ალიანსი</t>
  </si>
  <si>
    <t>ნათია</t>
  </si>
  <si>
    <t>ტალახაძე</t>
  </si>
  <si>
    <t>ბორისი</t>
  </si>
  <si>
    <t>ალიმბარაშვილი</t>
  </si>
  <si>
    <t>მეგი</t>
  </si>
  <si>
    <t>გაფრინდაშვილი</t>
  </si>
  <si>
    <t>ბერიკაშვილი</t>
  </si>
  <si>
    <t>ირინე</t>
  </si>
  <si>
    <t>მათიაშვილი</t>
  </si>
  <si>
    <t>47001013042</t>
  </si>
  <si>
    <t>01036001246</t>
  </si>
  <si>
    <t>08001004641</t>
  </si>
  <si>
    <t>შპს საჩხერის ავტოსადგური</t>
  </si>
  <si>
    <t>ზაზა მორჩილაძე</t>
  </si>
  <si>
    <t>ნანა ძიძიშვილი</t>
  </si>
  <si>
    <t>თეონა ნაბიჯაშვილი</t>
  </si>
  <si>
    <t>თეა   პაპალაძე</t>
  </si>
  <si>
    <t>239392108</t>
  </si>
  <si>
    <t>01019025209</t>
  </si>
  <si>
    <t>01007014784</t>
  </si>
  <si>
    <t>01019052632</t>
  </si>
  <si>
    <t>იჯარა</t>
  </si>
  <si>
    <t>01.12.12.030.033</t>
  </si>
  <si>
    <t>თბილისი, ქუჩა ც. დადიანი, N 90</t>
  </si>
  <si>
    <r>
      <t>210 კვ.მ</t>
    </r>
    <r>
      <rPr>
        <sz val="10"/>
        <rFont val="Pg-1ff14"/>
      </rPr>
      <t xml:space="preserve"> </t>
    </r>
  </si>
  <si>
    <t>1200 აშშ დოლარის ექვივალენტი ხელზე ასაღები</t>
  </si>
  <si>
    <t>17.09.2020-1.11.2020</t>
  </si>
  <si>
    <t>01.12.14.095.004</t>
  </si>
  <si>
    <t>01005013883</t>
  </si>
  <si>
    <t>30 კვ.მ</t>
  </si>
  <si>
    <t>თბილისი, ქუჩა სამღერეთი, N 5</t>
  </si>
  <si>
    <t>1625 ლარი</t>
  </si>
  <si>
    <t>21.09.2020-1.11.2020</t>
  </si>
  <si>
    <t>საჩხერე</t>
  </si>
  <si>
    <t>35.01.45.152</t>
  </si>
  <si>
    <t>01.12.2019-01.11.202</t>
  </si>
  <si>
    <t>25 კვ.</t>
  </si>
  <si>
    <t>250 ლარი</t>
  </si>
  <si>
    <t>საკუთრება</t>
  </si>
  <si>
    <t>ჰეტჩბეკი</t>
  </si>
  <si>
    <t>VOLKSWAGEN</t>
  </si>
  <si>
    <t>POLO</t>
  </si>
  <si>
    <t>WW748HH</t>
  </si>
  <si>
    <t xml:space="preserve">                        7/12/2017</t>
  </si>
  <si>
    <t>მაღალი გამავლობის</t>
  </si>
  <si>
    <t>MITSUBISHI</t>
  </si>
  <si>
    <t xml:space="preserve">MONTERO </t>
  </si>
  <si>
    <t>QQ764QC</t>
  </si>
  <si>
    <t>მსუბუქი მაღალი გამავლობის</t>
  </si>
  <si>
    <t>MERCEDES-BENZ</t>
  </si>
  <si>
    <t>ML 520</t>
  </si>
  <si>
    <t>XMX001</t>
  </si>
  <si>
    <t>01019012478</t>
  </si>
  <si>
    <t>სედანი</t>
  </si>
  <si>
    <t>BMW</t>
  </si>
  <si>
    <t>BB639CB</t>
  </si>
  <si>
    <t>01005038786</t>
  </si>
  <si>
    <t>ობიექტივი</t>
  </si>
  <si>
    <t>შპს გურია ნიუსი</t>
  </si>
  <si>
    <t>შპს გაზეთი აიონი</t>
  </si>
  <si>
    <t>შპს GEOVOISE</t>
  </si>
  <si>
    <t>360 გრადუსი</t>
  </si>
  <si>
    <t xml:space="preserve">შპს ტორი </t>
  </si>
  <si>
    <t>შპს ტორი პლუსი</t>
  </si>
  <si>
    <t>შპს ვესტა</t>
  </si>
  <si>
    <t>ფეისბუქი</t>
  </si>
  <si>
    <r>
      <t>შპსტელეკომპანია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დია</t>
    </r>
    <r>
      <rPr>
        <b/>
        <sz val="10"/>
        <rFont val="Cambria"/>
        <family val="1"/>
        <charset val="204"/>
      </rPr>
      <t>’’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</si>
  <si>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ტელეიმედი</t>
    </r>
    <r>
      <rPr>
        <b/>
        <sz val="10"/>
        <rFont val="Cambria"/>
        <family val="1"/>
        <charset val="204"/>
      </rPr>
      <t>’’</t>
    </r>
  </si>
  <si>
    <r>
      <t>შპსდამოუკიდებელიტელერადიოკომპანია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ოდიში</t>
    </r>
    <r>
      <rPr>
        <b/>
        <sz val="10"/>
        <rFont val="Cambria"/>
        <family val="1"/>
        <charset val="204"/>
      </rPr>
      <t>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</si>
  <si>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იმპერია</t>
    </r>
    <r>
      <rPr>
        <b/>
        <sz val="10"/>
        <rFont val="Cambria"/>
        <family val="1"/>
        <charset val="204"/>
      </rPr>
      <t xml:space="preserve">’’ </t>
    </r>
    <r>
      <rPr>
        <b/>
        <sz val="10"/>
        <rFont val="Sylfaen"/>
        <family val="1"/>
        <charset val="204"/>
      </rPr>
      <t>ბრენდულისახელით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მეცხრეარხი</t>
    </r>
    <r>
      <rPr>
        <b/>
        <sz val="10"/>
        <rFont val="Cambria"/>
        <family val="1"/>
        <charset val="204"/>
      </rPr>
      <t>’’</t>
    </r>
  </si>
  <si>
    <r>
      <t>შპსსამაუწყებლოკომპანია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მეცხრეტალღა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</si>
  <si>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ტვ</t>
    </r>
    <r>
      <rPr>
        <b/>
        <sz val="10"/>
        <rFont val="Cambria"/>
        <family val="1"/>
        <charset val="204"/>
      </rPr>
      <t xml:space="preserve"> 25’’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</si>
  <si>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რიონი</t>
    </r>
    <r>
      <rPr>
        <b/>
        <sz val="10"/>
        <rFont val="Cambria"/>
        <family val="1"/>
        <charset val="204"/>
      </rPr>
      <t>’’</t>
    </r>
  </si>
  <si>
    <r>
      <t>შპსტეელკომპანია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თანამგზავრი</t>
    </r>
    <r>
      <rPr>
        <b/>
        <sz val="10"/>
        <rFont val="Cambria"/>
        <family val="1"/>
        <charset val="204"/>
      </rPr>
      <t>’’</t>
    </r>
  </si>
  <si>
    <r>
      <t>შპსტელერადიოკორპორაცია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ინფორმკავშირი</t>
    </r>
    <r>
      <rPr>
        <b/>
        <sz val="10"/>
        <rFont val="Cambria"/>
        <family val="1"/>
        <charset val="204"/>
      </rPr>
      <t xml:space="preserve">’’, </t>
    </r>
    <r>
      <rPr>
        <b/>
        <sz val="10"/>
        <rFont val="Sylfaen"/>
        <family val="1"/>
        <charset val="204"/>
      </rPr>
      <t>ტელევიზია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არგო</t>
    </r>
    <r>
      <rPr>
        <b/>
        <sz val="10"/>
        <rFont val="Cambria"/>
        <family val="1"/>
        <charset val="204"/>
      </rPr>
      <t>’’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</si>
  <si>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მარნეულიტვ</t>
    </r>
    <r>
      <rPr>
        <b/>
        <sz val="10"/>
        <rFont val="Cambria"/>
        <family val="1"/>
        <charset val="204"/>
      </rPr>
      <t>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</si>
  <si>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ბორჯომი</t>
    </r>
    <r>
      <rPr>
        <b/>
        <sz val="10"/>
        <rFont val="Cambria"/>
        <family val="1"/>
        <charset val="204"/>
      </rPr>
      <t>’’</t>
    </r>
  </si>
  <si>
    <r>
      <t>აა</t>
    </r>
    <r>
      <rPr>
        <b/>
        <sz val="10"/>
        <rFont val="Cambria"/>
        <family val="1"/>
        <charset val="204"/>
      </rPr>
      <t>(</t>
    </r>
    <r>
      <rPr>
        <b/>
        <sz val="10"/>
        <rFont val="Sylfaen"/>
        <family val="1"/>
        <charset val="204"/>
      </rPr>
      <t>ი</t>
    </r>
    <r>
      <rPr>
        <b/>
        <sz val="10"/>
        <rFont val="Cambria"/>
        <family val="1"/>
        <charset val="204"/>
      </rPr>
      <t>)</t>
    </r>
    <r>
      <rPr>
        <b/>
        <sz val="10"/>
        <rFont val="Sylfaen"/>
        <family val="1"/>
        <charset val="204"/>
      </rPr>
      <t>პთავისუფალიმედიასივრცე</t>
    </r>
    <r>
      <rPr>
        <b/>
        <sz val="10"/>
        <rFont val="Cambria"/>
        <family val="1"/>
        <charset val="204"/>
      </rPr>
      <t xml:space="preserve"> (</t>
    </r>
    <r>
      <rPr>
        <b/>
        <sz val="10"/>
        <rFont val="Sylfaen"/>
        <family val="1"/>
        <charset val="204"/>
      </rPr>
      <t>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გურია</t>
    </r>
    <r>
      <rPr>
        <b/>
        <sz val="10"/>
        <rFont val="Cambria"/>
        <family val="1"/>
        <charset val="204"/>
      </rPr>
      <t>TV’’)</t>
    </r>
  </si>
  <si>
    <r>
      <t>საინფორმაციოცენტრიშპს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კოლხეთი</t>
    </r>
    <r>
      <rPr>
        <b/>
        <sz val="10"/>
        <rFont val="Cambria"/>
        <family val="1"/>
        <charset val="204"/>
      </rPr>
      <t xml:space="preserve"> 89’’</t>
    </r>
  </si>
  <si>
    <r>
      <t>შპსსამაუწყებლოკომპანია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იმერვიზია</t>
    </r>
    <r>
      <rPr>
        <b/>
        <sz val="10"/>
        <rFont val="Cambria"/>
        <family val="1"/>
        <charset val="204"/>
      </rPr>
      <t>’’</t>
    </r>
  </si>
  <si>
    <r>
      <t>შპსდამოუკიდებელიტელეკომპანია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მეგატვ</t>
    </r>
    <r>
      <rPr>
        <b/>
        <sz val="10"/>
        <rFont val="Cambria"/>
        <family val="1"/>
        <charset val="204"/>
      </rPr>
      <t>’’</t>
    </r>
  </si>
  <si>
    <t>ბეჭდური რეკლამი ხარჯი</t>
  </si>
  <si>
    <t>ქუჩაში დამონტაჟებული ეკრანი</t>
  </si>
  <si>
    <t>ბილბორდი</t>
  </si>
  <si>
    <t>ინტერნეტ-რეკლამს ხრჯი</t>
  </si>
  <si>
    <t>მოსახლეობის სატელეფონო გამოკითხვა შესაბამისი კითხვარით</t>
  </si>
  <si>
    <t>81  სატელეფონი მომსახურების ღირებულება</t>
  </si>
  <si>
    <t>საშემოსავლო გადასახადი</t>
  </si>
  <si>
    <t>1.6.2.</t>
  </si>
  <si>
    <t>დაგროვებითი პენსიის თანხა</t>
  </si>
  <si>
    <t>5140+ბიუჯეტის გადასახადი1346.68</t>
  </si>
  <si>
    <t>თიბისი</t>
  </si>
  <si>
    <t>GE67TB7002836080100009</t>
  </si>
  <si>
    <t>სს კასს ჰოტელს</t>
  </si>
  <si>
    <t>402003318</t>
  </si>
  <si>
    <t>ტორი</t>
  </si>
  <si>
    <t>09/22/2020-10/12/2020</t>
  </si>
  <si>
    <t>1.6.4.</t>
  </si>
  <si>
    <t>გოჩა თევდორაძე</t>
  </si>
  <si>
    <t>სასტუმროს მომსახურება</t>
  </si>
  <si>
    <t>საწვავის შეძენა</t>
  </si>
  <si>
    <t>გადასახადების ერთიანი კოდი</t>
  </si>
  <si>
    <t>01024004798</t>
  </si>
  <si>
    <t>29.08.33.144.01.022</t>
  </si>
  <si>
    <t>83.10 კვ.მ</t>
  </si>
  <si>
    <t>150 ხელზე ასაღები</t>
  </si>
  <si>
    <t>1.09.2020-1.11.2020</t>
  </si>
  <si>
    <t>1500 დოლარის ექვივალენტი ხელზე ასაღები მთლიანი თანხა</t>
  </si>
  <si>
    <t>105.21 კვ.</t>
  </si>
  <si>
    <t>01.13.06.009.003.01.549 და 01.13.06.009.003.01.070</t>
  </si>
  <si>
    <t>თბილისი, წერეთლის გამზირი</t>
  </si>
  <si>
    <t>16.09.2020-1.11.2020</t>
  </si>
  <si>
    <t>წყალტუბო</t>
  </si>
  <si>
    <t>01.02.2015</t>
  </si>
  <si>
    <t>22.09.2020</t>
  </si>
  <si>
    <t xml:space="preserve">16.09.2020 </t>
  </si>
  <si>
    <t>15/03/2020</t>
  </si>
  <si>
    <t>სატელევიზიო რეკლამის ხარჯები რომელიც გადახდილია სახელმწიფოს მიერ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</si>
</sst>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75" formatCode="dd/mm/yyyy"/>
  </numFmts>
  <fonts count="5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i/>
      <sz val="11"/>
      <name val="Sylfaen"/>
      <family val="1"/>
      <charset val="204"/>
    </font>
    <font>
      <b/>
      <i/>
      <sz val="11"/>
      <name val="Cambria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10"/>
      <name val="Sylfaen"/>
      <family val="1"/>
      <charset val="204"/>
    </font>
    <font>
      <sz val="9"/>
      <name val="Arial"/>
      <family val="2"/>
      <charset val="204"/>
    </font>
    <font>
      <sz val="10"/>
      <color rgb="FF000000"/>
      <name val="Pg-1ff14"/>
    </font>
    <font>
      <sz val="10"/>
      <name val="Pg-1ff14"/>
    </font>
    <font>
      <sz val="10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9"/>
      <name val="Arial"/>
      <family val="2"/>
      <charset val="204"/>
    </font>
    <font>
      <b/>
      <sz val="9"/>
      <name val="Sylfaen"/>
      <family val="1"/>
      <charset val="204"/>
    </font>
    <font>
      <b/>
      <sz val="10"/>
      <name val="Cambria"/>
      <family val="1"/>
      <charset val="204"/>
    </font>
    <font>
      <sz val="9"/>
      <name val="Arial"/>
      <family val="2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4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36" fillId="0" borderId="41" xfId="0" applyFont="1" applyBorder="1" applyAlignment="1">
      <alignment vertical="top" wrapText="1"/>
    </xf>
    <xf numFmtId="0" fontId="36" fillId="0" borderId="39" xfId="0" applyFont="1" applyBorder="1" applyAlignment="1">
      <alignment vertical="top" wrapText="1"/>
    </xf>
    <xf numFmtId="0" fontId="37" fillId="0" borderId="1" xfId="0" applyFont="1" applyBorder="1"/>
    <xf numFmtId="0" fontId="39" fillId="0" borderId="0" xfId="0" applyFont="1" applyAlignment="1">
      <alignment wrapText="1"/>
    </xf>
    <xf numFmtId="0" fontId="29" fillId="5" borderId="43" xfId="9" applyFont="1" applyFill="1" applyBorder="1" applyAlignment="1" applyProtection="1">
      <alignment horizontal="center" vertical="center"/>
    </xf>
    <xf numFmtId="0" fontId="40" fillId="0" borderId="1" xfId="0" applyFont="1" applyBorder="1" applyAlignment="1">
      <alignment horizontal="left"/>
    </xf>
    <xf numFmtId="0" fontId="38" fillId="0" borderId="1" xfId="0" applyFont="1" applyBorder="1" applyAlignment="1">
      <alignment horizontal="left"/>
    </xf>
    <xf numFmtId="0" fontId="29" fillId="5" borderId="44" xfId="9" applyFont="1" applyFill="1" applyBorder="1" applyAlignment="1" applyProtection="1">
      <alignment horizontal="center" vertical="center"/>
    </xf>
    <xf numFmtId="4" fontId="40" fillId="0" borderId="0" xfId="0" applyNumberFormat="1" applyFont="1" applyAlignment="1">
      <alignment horizontal="right"/>
    </xf>
    <xf numFmtId="0" fontId="29" fillId="5" borderId="45" xfId="9" applyFont="1" applyFill="1" applyBorder="1" applyAlignment="1" applyProtection="1">
      <alignment horizontal="center" vertical="center"/>
    </xf>
    <xf numFmtId="4" fontId="40" fillId="0" borderId="1" xfId="0" applyNumberFormat="1" applyFont="1" applyBorder="1" applyAlignment="1">
      <alignment horizontal="right"/>
    </xf>
    <xf numFmtId="4" fontId="38" fillId="2" borderId="1" xfId="0" applyNumberFormat="1" applyFont="1" applyFill="1" applyBorder="1" applyAlignment="1">
      <alignment horizontal="right"/>
    </xf>
    <xf numFmtId="0" fontId="38" fillId="2" borderId="1" xfId="0" applyFont="1" applyFill="1" applyBorder="1" applyAlignment="1">
      <alignment horizontal="left"/>
    </xf>
    <xf numFmtId="0" fontId="32" fillId="4" borderId="46" xfId="9" applyFont="1" applyFill="1" applyBorder="1" applyAlignment="1" applyProtection="1">
      <alignment vertical="center" wrapText="1"/>
      <protection locked="0"/>
    </xf>
    <xf numFmtId="0" fontId="32" fillId="4" borderId="4" xfId="9" applyFont="1" applyFill="1" applyBorder="1" applyAlignment="1" applyProtection="1">
      <alignment vertical="center" wrapText="1"/>
      <protection locked="0"/>
    </xf>
    <xf numFmtId="49" fontId="17" fillId="5" borderId="0" xfId="0" applyNumberFormat="1" applyFont="1" applyFill="1" applyBorder="1" applyAlignment="1">
      <alignment vertical="center"/>
    </xf>
    <xf numFmtId="49" fontId="29" fillId="3" borderId="17" xfId="9" applyNumberFormat="1" applyFont="1" applyFill="1" applyBorder="1" applyAlignment="1" applyProtection="1">
      <alignment horizontal="center" vertical="center" wrapText="1"/>
    </xf>
    <xf numFmtId="49" fontId="29" fillId="5" borderId="45" xfId="9" applyNumberFormat="1" applyFont="1" applyFill="1" applyBorder="1" applyAlignment="1" applyProtection="1">
      <alignment horizontal="center" vertical="center"/>
    </xf>
    <xf numFmtId="49" fontId="38" fillId="0" borderId="1" xfId="0" applyNumberFormat="1" applyFont="1" applyBorder="1" applyAlignment="1">
      <alignment horizontal="left"/>
    </xf>
    <xf numFmtId="49" fontId="17" fillId="0" borderId="0" xfId="0" applyNumberFormat="1" applyFont="1" applyAlignment="1">
      <alignment vertical="center"/>
    </xf>
    <xf numFmtId="14" fontId="38" fillId="0" borderId="1" xfId="0" applyNumberFormat="1" applyFont="1" applyBorder="1" applyAlignment="1">
      <alignment horizontal="left"/>
    </xf>
    <xf numFmtId="0" fontId="39" fillId="0" borderId="1" xfId="1" applyFont="1" applyFill="1" applyBorder="1" applyAlignment="1" applyProtection="1">
      <alignment horizontal="left" vertical="center" wrapText="1" indent="1"/>
    </xf>
    <xf numFmtId="0" fontId="39" fillId="0" borderId="1" xfId="0" applyFont="1" applyBorder="1" applyAlignment="1">
      <alignment horizontal="left" wrapText="1"/>
    </xf>
    <xf numFmtId="0" fontId="39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horizontal="left"/>
    </xf>
    <xf numFmtId="49" fontId="43" fillId="2" borderId="1" xfId="0" applyNumberFormat="1" applyFont="1" applyFill="1" applyBorder="1" applyAlignment="1">
      <alignment vertical="center" wrapText="1"/>
    </xf>
    <xf numFmtId="49" fontId="43" fillId="2" borderId="1" xfId="0" applyNumberFormat="1" applyFont="1" applyFill="1" applyBorder="1" applyAlignment="1">
      <alignment horizontal="left" vertical="center" wrapText="1"/>
    </xf>
    <xf numFmtId="49" fontId="43" fillId="2" borderId="1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/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2" borderId="1" xfId="4" applyFont="1" applyFill="1" applyBorder="1" applyAlignment="1" applyProtection="1">
      <alignment vertical="center" wrapText="1"/>
      <protection locked="0"/>
    </xf>
    <xf numFmtId="14" fontId="27" fillId="0" borderId="1" xfId="5" applyNumberFormat="1" applyFont="1" applyBorder="1" applyAlignment="1" applyProtection="1">
      <alignment horizontal="right" wrapText="1"/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19" fillId="2" borderId="1" xfId="4" applyFont="1" applyFill="1" applyBorder="1" applyAlignment="1" applyProtection="1">
      <alignment horizontal="left" vertical="center" wrapText="1"/>
      <protection locked="0"/>
    </xf>
    <xf numFmtId="14" fontId="27" fillId="2" borderId="1" xfId="5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0" fontId="19" fillId="2" borderId="1" xfId="15" applyFont="1" applyFill="1" applyBorder="1" applyAlignment="1" applyProtection="1">
      <alignment vertical="center" wrapText="1"/>
      <protection locked="0"/>
    </xf>
    <xf numFmtId="14" fontId="19" fillId="2" borderId="1" xfId="15" applyNumberFormat="1" applyFont="1" applyFill="1" applyBorder="1" applyAlignment="1" applyProtection="1">
      <alignment vertical="center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11" fillId="2" borderId="1" xfId="0" applyFont="1" applyFill="1" applyBorder="1" applyAlignment="1">
      <alignment horizontal="left"/>
    </xf>
    <xf numFmtId="0" fontId="43" fillId="0" borderId="1" xfId="4" applyFont="1" applyBorder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0" fillId="0" borderId="1" xfId="0" applyBorder="1"/>
    <xf numFmtId="0" fontId="44" fillId="0" borderId="39" xfId="0" applyFont="1" applyBorder="1" applyAlignment="1">
      <alignment vertical="top" wrapText="1"/>
    </xf>
    <xf numFmtId="0" fontId="44" fillId="0" borderId="41" xfId="0" applyFont="1" applyBorder="1" applyAlignment="1">
      <alignment vertical="top" wrapText="1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0" fontId="17" fillId="7" borderId="1" xfId="2" applyFont="1" applyFill="1" applyBorder="1" applyAlignment="1" applyProtection="1">
      <alignment horizontal="right" vertical="top"/>
    </xf>
    <xf numFmtId="3" fontId="22" fillId="7" borderId="1" xfId="1" applyNumberFormat="1" applyFont="1" applyFill="1" applyBorder="1" applyAlignment="1" applyProtection="1">
      <alignment horizontal="right" vertical="center" wrapText="1"/>
    </xf>
    <xf numFmtId="3" fontId="22" fillId="7" borderId="1" xfId="1" applyNumberFormat="1" applyFont="1" applyFill="1" applyBorder="1" applyAlignment="1" applyProtection="1">
      <alignment horizontal="right" vertical="center"/>
      <protection locked="0"/>
    </xf>
    <xf numFmtId="0" fontId="17" fillId="7" borderId="0" xfId="3" applyFont="1" applyFill="1" applyProtection="1">
      <protection locked="0"/>
    </xf>
    <xf numFmtId="4" fontId="40" fillId="7" borderId="0" xfId="0" applyNumberFormat="1" applyFont="1" applyFill="1" applyAlignment="1">
      <alignment horizontal="right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0" fontId="0" fillId="7" borderId="0" xfId="0" applyFill="1"/>
    <xf numFmtId="3" fontId="17" fillId="5" borderId="0" xfId="3" applyNumberFormat="1" applyFont="1" applyFill="1" applyProtection="1">
      <protection locked="0"/>
    </xf>
    <xf numFmtId="3" fontId="17" fillId="0" borderId="0" xfId="3" applyNumberFormat="1" applyFont="1" applyProtection="1">
      <protection locked="0"/>
    </xf>
    <xf numFmtId="3" fontId="39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7" fillId="2" borderId="1" xfId="5" applyFont="1" applyFill="1" applyBorder="1" applyAlignment="1" applyProtection="1">
      <alignment wrapText="1"/>
      <protection locked="0"/>
    </xf>
    <xf numFmtId="0" fontId="48" fillId="2" borderId="1" xfId="0" applyFont="1" applyFill="1" applyBorder="1" applyAlignment="1">
      <alignment horizontal="left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27" fillId="2" borderId="1" xfId="5" applyNumberFormat="1" applyFont="1" applyFill="1" applyBorder="1" applyAlignment="1" applyProtection="1">
      <alignment wrapText="1"/>
      <protection locked="0"/>
    </xf>
    <xf numFmtId="0" fontId="25" fillId="0" borderId="26" xfId="2" applyFont="1" applyFill="1" applyBorder="1" applyAlignment="1" applyProtection="1">
      <alignment horizontal="right" vertical="top" wrapText="1"/>
      <protection locked="0"/>
    </xf>
    <xf numFmtId="49" fontId="38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Protection="1">
      <protection locked="0"/>
    </xf>
    <xf numFmtId="4" fontId="40" fillId="2" borderId="1" xfId="0" applyNumberFormat="1" applyFont="1" applyFill="1" applyBorder="1" applyAlignment="1">
      <alignment horizontal="right"/>
    </xf>
    <xf numFmtId="3" fontId="22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1" applyFont="1" applyFill="1" applyBorder="1" applyAlignment="1" applyProtection="1">
      <alignment vertical="center" wrapText="1"/>
    </xf>
    <xf numFmtId="0" fontId="39" fillId="2" borderId="1" xfId="0" applyFont="1" applyFill="1" applyBorder="1" applyAlignment="1">
      <alignment horizontal="left"/>
    </xf>
    <xf numFmtId="0" fontId="39" fillId="2" borderId="1" xfId="0" applyFont="1" applyFill="1" applyBorder="1"/>
    <xf numFmtId="0" fontId="22" fillId="0" borderId="34" xfId="1" applyFont="1" applyFill="1" applyBorder="1" applyAlignment="1" applyProtection="1">
      <alignment horizontal="left" vertical="center" wrapText="1" indent="1"/>
    </xf>
    <xf numFmtId="0" fontId="37" fillId="0" borderId="34" xfId="0" applyFont="1" applyBorder="1"/>
    <xf numFmtId="0" fontId="44" fillId="2" borderId="1" xfId="0" applyFont="1" applyFill="1" applyBorder="1" applyAlignment="1">
      <alignment wrapText="1"/>
    </xf>
    <xf numFmtId="0" fontId="45" fillId="2" borderId="1" xfId="0" applyFont="1" applyFill="1" applyBorder="1" applyAlignment="1">
      <alignment horizontal="left"/>
    </xf>
    <xf numFmtId="0" fontId="46" fillId="2" borderId="1" xfId="0" applyFont="1" applyFill="1" applyBorder="1" applyAlignment="1">
      <alignment horizontal="left"/>
    </xf>
    <xf numFmtId="0" fontId="41" fillId="0" borderId="1" xfId="0" applyFont="1" applyBorder="1" applyAlignment="1">
      <alignment wrapText="1"/>
    </xf>
    <xf numFmtId="0" fontId="41" fillId="0" borderId="1" xfId="0" applyFont="1" applyBorder="1"/>
    <xf numFmtId="49" fontId="20" fillId="2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7" fillId="0" borderId="34" xfId="1" applyFont="1" applyFill="1" applyBorder="1" applyAlignment="1" applyProtection="1">
      <alignment horizontal="left" vertical="center" wrapText="1" indent="1"/>
    </xf>
    <xf numFmtId="0" fontId="36" fillId="0" borderId="1" xfId="0" applyFont="1" applyBorder="1" applyAlignment="1">
      <alignment vertical="top" wrapText="1"/>
    </xf>
    <xf numFmtId="0" fontId="44" fillId="0" borderId="42" xfId="0" applyFont="1" applyBorder="1" applyAlignment="1">
      <alignment vertical="top" wrapText="1"/>
    </xf>
    <xf numFmtId="0" fontId="22" fillId="5" borderId="0" xfId="0" applyFont="1" applyFill="1" applyBorder="1" applyProtection="1"/>
    <xf numFmtId="0" fontId="22" fillId="2" borderId="0" xfId="0" applyFont="1" applyFill="1" applyBorder="1" applyProtection="1"/>
    <xf numFmtId="0" fontId="22" fillId="5" borderId="0" xfId="1" applyFont="1" applyFill="1" applyAlignment="1" applyProtection="1">
      <alignment horizontal="center" vertical="center"/>
    </xf>
    <xf numFmtId="168" fontId="29" fillId="2" borderId="2" xfId="10" applyNumberFormat="1" applyFont="1" applyFill="1" applyBorder="1" applyAlignment="1" applyProtection="1">
      <alignment horizontal="left" vertical="center" wrapText="1"/>
      <protection locked="0"/>
    </xf>
    <xf numFmtId="168" fontId="29" fillId="2" borderId="46" xfId="10" applyNumberFormat="1" applyFont="1" applyFill="1" applyBorder="1" applyAlignment="1" applyProtection="1">
      <alignment horizontal="left" vertical="center" wrapText="1"/>
      <protection locked="0"/>
    </xf>
    <xf numFmtId="168" fontId="29" fillId="2" borderId="33" xfId="10" applyNumberFormat="1" applyFont="1" applyFill="1" applyBorder="1" applyAlignment="1" applyProtection="1">
      <alignment horizontal="left" vertical="center" wrapText="1"/>
      <protection locked="0"/>
    </xf>
    <xf numFmtId="168" fontId="29" fillId="2" borderId="1" xfId="10" applyNumberFormat="1" applyFont="1" applyFill="1" applyBorder="1" applyAlignment="1" applyProtection="1">
      <alignment horizontal="left" vertical="center" wrapText="1"/>
      <protection locked="0"/>
    </xf>
    <xf numFmtId="175" fontId="45" fillId="0" borderId="1" xfId="0" applyNumberFormat="1" applyFont="1" applyBorder="1" applyAlignment="1">
      <alignment horizontal="left"/>
    </xf>
    <xf numFmtId="175" fontId="45" fillId="0" borderId="0" xfId="0" applyNumberFormat="1" applyFont="1" applyAlignment="1">
      <alignment horizontal="left"/>
    </xf>
    <xf numFmtId="14" fontId="22" fillId="0" borderId="1" xfId="1" applyNumberFormat="1" applyFont="1" applyFill="1" applyBorder="1" applyAlignment="1" applyProtection="1">
      <alignment horizontal="left" vertical="center" wrapText="1" indent="1"/>
    </xf>
    <xf numFmtId="0" fontId="22" fillId="0" borderId="0" xfId="0" applyFont="1" applyAlignment="1" applyProtection="1">
      <alignment vertical="top" wrapText="1"/>
      <protection locked="0"/>
    </xf>
    <xf numFmtId="0" fontId="21" fillId="2" borderId="0" xfId="10" applyFont="1" applyFill="1" applyBorder="1" applyAlignment="1" applyProtection="1">
      <alignment vertical="center"/>
      <protection locked="0"/>
    </xf>
    <xf numFmtId="0" fontId="49" fillId="2" borderId="0" xfId="0" applyFont="1" applyFill="1"/>
    <xf numFmtId="0" fontId="44" fillId="0" borderId="0" xfId="0" applyFont="1" applyAlignment="1">
      <alignment horizontal="center"/>
    </xf>
    <xf numFmtId="0" fontId="17" fillId="2" borderId="1" xfId="1" applyFont="1" applyFill="1" applyBorder="1" applyAlignment="1" applyProtection="1">
      <alignment vertical="center" wrapText="1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view="pageBreakPreview" zoomScaleSheetLayoutView="100" workbookViewId="0">
      <selection activeCell="B14" sqref="B14"/>
    </sheetView>
  </sheetViews>
  <sheetFormatPr defaultColWidth="9.109375" defaultRowHeight="14.4"/>
  <cols>
    <col min="1" max="1" width="6.33203125" style="255" bestFit="1" customWidth="1"/>
    <col min="2" max="2" width="13.109375" style="255" customWidth="1"/>
    <col min="3" max="3" width="14.5546875" style="255" customWidth="1"/>
    <col min="4" max="4" width="10.109375" style="255" customWidth="1"/>
    <col min="5" max="5" width="20" style="255" customWidth="1"/>
    <col min="6" max="6" width="12.21875" style="256" customWidth="1"/>
    <col min="7" max="7" width="21.21875" style="256" customWidth="1"/>
    <col min="8" max="8" width="10.88671875" style="256" customWidth="1"/>
    <col min="9" max="9" width="16.44140625" style="255" bestFit="1" customWidth="1"/>
    <col min="10" max="10" width="17.44140625" style="255" customWidth="1"/>
    <col min="11" max="11" width="13.109375" style="255" bestFit="1" customWidth="1"/>
    <col min="12" max="12" width="19.44140625" style="255" customWidth="1"/>
    <col min="13" max="16384" width="9.109375" style="255"/>
  </cols>
  <sheetData>
    <row r="1" spans="1:12" s="266" customFormat="1" ht="13.8">
      <c r="A1" s="327" t="s">
        <v>289</v>
      </c>
      <c r="B1" s="315"/>
      <c r="C1" s="315"/>
      <c r="D1" s="315"/>
      <c r="E1" s="316"/>
      <c r="F1" s="310"/>
      <c r="G1" s="317"/>
      <c r="H1" s="326"/>
      <c r="I1" s="315"/>
      <c r="J1" s="316"/>
      <c r="K1" s="316"/>
      <c r="L1" s="325" t="s">
        <v>97</v>
      </c>
    </row>
    <row r="2" spans="1:12" s="266" customFormat="1" ht="13.8">
      <c r="A2" s="324" t="s">
        <v>128</v>
      </c>
      <c r="B2" s="315"/>
      <c r="C2" s="315"/>
      <c r="D2" s="315"/>
      <c r="E2" s="316"/>
      <c r="F2" s="310"/>
      <c r="G2" s="317"/>
      <c r="H2" s="323"/>
      <c r="I2" s="315"/>
      <c r="J2" s="316"/>
      <c r="K2" s="316"/>
      <c r="L2" s="322" t="s">
        <v>672</v>
      </c>
    </row>
    <row r="3" spans="1:12" s="266" customFormat="1" ht="13.8">
      <c r="A3" s="321"/>
      <c r="B3" s="315"/>
      <c r="C3" s="320"/>
      <c r="D3" s="319"/>
      <c r="E3" s="316"/>
      <c r="F3" s="318"/>
      <c r="G3" s="317"/>
      <c r="H3" s="316"/>
      <c r="I3" s="310"/>
      <c r="J3" s="315"/>
      <c r="K3" s="315"/>
      <c r="L3" s="314"/>
    </row>
    <row r="4" spans="1:12" s="266" customFormat="1" ht="13.8">
      <c r="A4" s="347" t="s">
        <v>257</v>
      </c>
      <c r="B4" s="310"/>
      <c r="C4" s="310"/>
      <c r="D4" s="354"/>
      <c r="E4" s="355"/>
      <c r="F4" s="317"/>
      <c r="G4" s="317"/>
      <c r="H4" s="356"/>
      <c r="I4" s="355"/>
      <c r="J4" s="315"/>
      <c r="K4" s="316"/>
      <c r="L4" s="314"/>
    </row>
    <row r="5" spans="1:12" s="266" customFormat="1" thickBot="1">
      <c r="A5" s="407" t="s">
        <v>575</v>
      </c>
      <c r="B5" s="407"/>
      <c r="C5" s="407"/>
      <c r="D5" s="407"/>
      <c r="E5" s="407"/>
      <c r="F5" s="407"/>
      <c r="G5" s="317"/>
      <c r="H5" s="317"/>
      <c r="I5" s="316"/>
      <c r="J5" s="315"/>
      <c r="K5" s="315"/>
      <c r="L5" s="314"/>
    </row>
    <row r="6" spans="1:12" ht="15" thickBot="1">
      <c r="A6" s="313"/>
      <c r="B6" s="312"/>
      <c r="C6" s="311"/>
      <c r="D6" s="311"/>
      <c r="E6" s="311"/>
      <c r="F6" s="310"/>
      <c r="G6" s="457"/>
      <c r="H6" s="310"/>
      <c r="I6" s="410" t="s">
        <v>403</v>
      </c>
      <c r="J6" s="411"/>
      <c r="K6" s="412"/>
      <c r="L6" s="309"/>
    </row>
    <row r="7" spans="1:12" s="298" customFormat="1" ht="48.6" thickBot="1">
      <c r="A7" s="308" t="s">
        <v>64</v>
      </c>
      <c r="B7" s="307" t="s">
        <v>129</v>
      </c>
      <c r="C7" s="307" t="s">
        <v>402</v>
      </c>
      <c r="D7" s="306" t="s">
        <v>263</v>
      </c>
      <c r="E7" s="305" t="s">
        <v>401</v>
      </c>
      <c r="F7" s="304" t="s">
        <v>400</v>
      </c>
      <c r="G7" s="458" t="s">
        <v>216</v>
      </c>
      <c r="H7" s="303" t="s">
        <v>213</v>
      </c>
      <c r="I7" s="302" t="s">
        <v>399</v>
      </c>
      <c r="J7" s="301" t="s">
        <v>260</v>
      </c>
      <c r="K7" s="300" t="s">
        <v>217</v>
      </c>
      <c r="L7" s="299" t="s">
        <v>218</v>
      </c>
    </row>
    <row r="8" spans="1:12" s="292" customFormat="1" ht="15" thickBot="1">
      <c r="A8" s="296">
        <v>1</v>
      </c>
      <c r="B8" s="449">
        <v>2</v>
      </c>
      <c r="C8" s="297">
        <v>3</v>
      </c>
      <c r="D8" s="451">
        <v>4</v>
      </c>
      <c r="E8" s="446">
        <v>5</v>
      </c>
      <c r="F8" s="449">
        <v>6</v>
      </c>
      <c r="G8" s="459">
        <v>7</v>
      </c>
      <c r="H8" s="449">
        <v>8</v>
      </c>
      <c r="I8" s="296">
        <v>9</v>
      </c>
      <c r="J8" s="295">
        <v>10</v>
      </c>
      <c r="K8" s="294">
        <v>11</v>
      </c>
      <c r="L8" s="293">
        <v>12</v>
      </c>
    </row>
    <row r="9" spans="1:12" ht="24">
      <c r="A9" s="291">
        <v>1</v>
      </c>
      <c r="B9" s="462">
        <v>44096</v>
      </c>
      <c r="C9" s="285" t="s">
        <v>480</v>
      </c>
      <c r="D9" s="453">
        <v>50000</v>
      </c>
      <c r="E9" s="454" t="s">
        <v>481</v>
      </c>
      <c r="F9" s="454" t="s">
        <v>513</v>
      </c>
      <c r="G9" s="460" t="s">
        <v>542</v>
      </c>
      <c r="H9" s="448" t="s">
        <v>574</v>
      </c>
      <c r="I9" s="455"/>
      <c r="J9" s="290"/>
      <c r="K9" s="289"/>
      <c r="L9" s="288"/>
    </row>
    <row r="10" spans="1:12" ht="24">
      <c r="A10" s="287">
        <v>2</v>
      </c>
      <c r="B10" s="462">
        <v>44096</v>
      </c>
      <c r="C10" s="285" t="s">
        <v>480</v>
      </c>
      <c r="D10" s="453">
        <v>20000</v>
      </c>
      <c r="E10" s="454" t="s">
        <v>482</v>
      </c>
      <c r="F10" s="454" t="s">
        <v>514</v>
      </c>
      <c r="G10" s="460" t="s">
        <v>543</v>
      </c>
      <c r="H10" s="448" t="s">
        <v>574</v>
      </c>
      <c r="I10" s="456"/>
      <c r="J10" s="280"/>
      <c r="K10" s="279"/>
      <c r="L10" s="278"/>
    </row>
    <row r="11" spans="1:12" ht="24">
      <c r="A11" s="287">
        <v>3</v>
      </c>
      <c r="B11" s="462">
        <v>44097</v>
      </c>
      <c r="C11" s="285" t="s">
        <v>480</v>
      </c>
      <c r="D11" s="453">
        <v>35000</v>
      </c>
      <c r="E11" s="454" t="s">
        <v>483</v>
      </c>
      <c r="F11" s="454" t="s">
        <v>515</v>
      </c>
      <c r="G11" s="460" t="s">
        <v>544</v>
      </c>
      <c r="H11" s="448" t="s">
        <v>574</v>
      </c>
      <c r="I11" s="456"/>
      <c r="J11" s="280"/>
      <c r="K11" s="279"/>
      <c r="L11" s="278"/>
    </row>
    <row r="12" spans="1:12" ht="24">
      <c r="A12" s="287">
        <v>4</v>
      </c>
      <c r="B12" s="462">
        <v>44097</v>
      </c>
      <c r="C12" s="285" t="s">
        <v>480</v>
      </c>
      <c r="D12" s="453">
        <v>30000</v>
      </c>
      <c r="E12" s="454" t="s">
        <v>484</v>
      </c>
      <c r="F12" s="454" t="s">
        <v>516</v>
      </c>
      <c r="G12" s="460" t="s">
        <v>545</v>
      </c>
      <c r="H12" s="448" t="s">
        <v>574</v>
      </c>
      <c r="I12" s="456"/>
      <c r="J12" s="280"/>
      <c r="K12" s="279"/>
      <c r="L12" s="278"/>
    </row>
    <row r="13" spans="1:12" ht="24">
      <c r="A13" s="287">
        <v>5</v>
      </c>
      <c r="B13" s="462">
        <v>44102</v>
      </c>
      <c r="C13" s="285" t="s">
        <v>480</v>
      </c>
      <c r="D13" s="453">
        <v>10000</v>
      </c>
      <c r="E13" s="454" t="s">
        <v>485</v>
      </c>
      <c r="F13" s="454" t="s">
        <v>517</v>
      </c>
      <c r="G13" s="460" t="s">
        <v>546</v>
      </c>
      <c r="H13" s="448" t="s">
        <v>574</v>
      </c>
      <c r="I13" s="456"/>
      <c r="J13" s="280"/>
      <c r="K13" s="279"/>
      <c r="L13" s="278"/>
    </row>
    <row r="14" spans="1:12" ht="24">
      <c r="A14" s="287">
        <v>6</v>
      </c>
      <c r="B14" s="462">
        <v>44103</v>
      </c>
      <c r="C14" s="285" t="s">
        <v>480</v>
      </c>
      <c r="D14" s="453">
        <v>10000</v>
      </c>
      <c r="E14" s="454" t="s">
        <v>486</v>
      </c>
      <c r="F14" s="454" t="s">
        <v>518</v>
      </c>
      <c r="G14" s="460" t="s">
        <v>547</v>
      </c>
      <c r="H14" s="448" t="s">
        <v>574</v>
      </c>
      <c r="I14" s="456"/>
      <c r="J14" s="280"/>
      <c r="K14" s="279"/>
      <c r="L14" s="278"/>
    </row>
    <row r="15" spans="1:12" ht="24">
      <c r="A15" s="287">
        <v>7</v>
      </c>
      <c r="B15" s="462">
        <v>44103</v>
      </c>
      <c r="C15" s="285" t="s">
        <v>480</v>
      </c>
      <c r="D15" s="453">
        <v>60000</v>
      </c>
      <c r="E15" s="454" t="s">
        <v>487</v>
      </c>
      <c r="F15" s="454" t="s">
        <v>519</v>
      </c>
      <c r="G15" s="460" t="s">
        <v>548</v>
      </c>
      <c r="H15" s="448" t="s">
        <v>574</v>
      </c>
      <c r="I15" s="456"/>
      <c r="J15" s="280"/>
      <c r="K15" s="279"/>
      <c r="L15" s="278"/>
    </row>
    <row r="16" spans="1:12" ht="24">
      <c r="A16" s="287">
        <v>8</v>
      </c>
      <c r="B16" s="462">
        <v>44103</v>
      </c>
      <c r="C16" s="285" t="s">
        <v>480</v>
      </c>
      <c r="D16" s="453">
        <v>40000</v>
      </c>
      <c r="E16" s="454" t="s">
        <v>488</v>
      </c>
      <c r="F16" s="454" t="s">
        <v>520</v>
      </c>
      <c r="G16" s="460" t="s">
        <v>549</v>
      </c>
      <c r="H16" s="448" t="s">
        <v>574</v>
      </c>
      <c r="I16" s="456"/>
      <c r="J16" s="280"/>
      <c r="K16" s="279"/>
      <c r="L16" s="278"/>
    </row>
    <row r="17" spans="1:12" ht="24">
      <c r="A17" s="287">
        <v>9</v>
      </c>
      <c r="B17" s="462">
        <v>44105</v>
      </c>
      <c r="C17" s="285" t="s">
        <v>480</v>
      </c>
      <c r="D17" s="453">
        <v>60000</v>
      </c>
      <c r="E17" s="454" t="s">
        <v>489</v>
      </c>
      <c r="F17" s="454" t="s">
        <v>521</v>
      </c>
      <c r="G17" s="460" t="s">
        <v>550</v>
      </c>
      <c r="H17" s="448" t="s">
        <v>574</v>
      </c>
      <c r="I17" s="456"/>
      <c r="J17" s="280"/>
      <c r="K17" s="279"/>
      <c r="L17" s="278"/>
    </row>
    <row r="18" spans="1:12" ht="24">
      <c r="A18" s="287">
        <v>10</v>
      </c>
      <c r="B18" s="462">
        <v>44106</v>
      </c>
      <c r="C18" s="285" t="s">
        <v>480</v>
      </c>
      <c r="D18" s="453">
        <v>60000</v>
      </c>
      <c r="E18" s="454" t="s">
        <v>490</v>
      </c>
      <c r="F18" s="454" t="s">
        <v>522</v>
      </c>
      <c r="G18" s="460" t="s">
        <v>551</v>
      </c>
      <c r="H18" s="448" t="s">
        <v>574</v>
      </c>
      <c r="I18" s="456"/>
      <c r="J18" s="280"/>
      <c r="K18" s="279"/>
      <c r="L18" s="278"/>
    </row>
    <row r="19" spans="1:12" ht="24">
      <c r="A19" s="287">
        <v>11</v>
      </c>
      <c r="B19" s="462">
        <v>44106</v>
      </c>
      <c r="C19" s="285" t="s">
        <v>480</v>
      </c>
      <c r="D19" s="453">
        <v>60000</v>
      </c>
      <c r="E19" s="454" t="s">
        <v>491</v>
      </c>
      <c r="F19" s="454" t="s">
        <v>523</v>
      </c>
      <c r="G19" s="460" t="s">
        <v>552</v>
      </c>
      <c r="H19" s="448" t="s">
        <v>574</v>
      </c>
      <c r="I19" s="456"/>
      <c r="J19" s="280"/>
      <c r="K19" s="279"/>
      <c r="L19" s="278"/>
    </row>
    <row r="20" spans="1:12" ht="24">
      <c r="A20" s="287">
        <v>12</v>
      </c>
      <c r="B20" s="462">
        <v>44106</v>
      </c>
      <c r="C20" s="285" t="s">
        <v>480</v>
      </c>
      <c r="D20" s="453">
        <v>60000</v>
      </c>
      <c r="E20" s="454" t="s">
        <v>492</v>
      </c>
      <c r="F20" s="454" t="s">
        <v>524</v>
      </c>
      <c r="G20" s="460" t="s">
        <v>553</v>
      </c>
      <c r="H20" s="448" t="s">
        <v>574</v>
      </c>
      <c r="I20" s="456"/>
      <c r="J20" s="280"/>
      <c r="K20" s="279"/>
      <c r="L20" s="278"/>
    </row>
    <row r="21" spans="1:12" ht="24">
      <c r="A21" s="287">
        <v>13</v>
      </c>
      <c r="B21" s="462">
        <v>44106</v>
      </c>
      <c r="C21" s="285" t="s">
        <v>480</v>
      </c>
      <c r="D21" s="453">
        <v>60000</v>
      </c>
      <c r="E21" s="454" t="s">
        <v>493</v>
      </c>
      <c r="F21" s="454" t="s">
        <v>525</v>
      </c>
      <c r="G21" s="460" t="s">
        <v>554</v>
      </c>
      <c r="H21" s="448" t="s">
        <v>574</v>
      </c>
      <c r="I21" s="456"/>
      <c r="J21" s="280"/>
      <c r="K21" s="279"/>
      <c r="L21" s="278"/>
    </row>
    <row r="22" spans="1:12" ht="24">
      <c r="A22" s="287">
        <v>14</v>
      </c>
      <c r="B22" s="462">
        <v>44106</v>
      </c>
      <c r="C22" s="285" t="s">
        <v>480</v>
      </c>
      <c r="D22" s="453">
        <v>60000</v>
      </c>
      <c r="E22" s="454" t="s">
        <v>494</v>
      </c>
      <c r="F22" s="454" t="s">
        <v>526</v>
      </c>
      <c r="G22" s="460" t="s">
        <v>555</v>
      </c>
      <c r="H22" s="448" t="s">
        <v>574</v>
      </c>
      <c r="I22" s="456"/>
      <c r="J22" s="280"/>
      <c r="K22" s="279"/>
      <c r="L22" s="278"/>
    </row>
    <row r="23" spans="1:12" ht="24">
      <c r="A23" s="287">
        <v>15</v>
      </c>
      <c r="B23" s="462">
        <v>44106</v>
      </c>
      <c r="C23" s="285" t="s">
        <v>480</v>
      </c>
      <c r="D23" s="453">
        <v>60000</v>
      </c>
      <c r="E23" s="454" t="s">
        <v>495</v>
      </c>
      <c r="F23" s="454" t="s">
        <v>527</v>
      </c>
      <c r="G23" s="460" t="s">
        <v>556</v>
      </c>
      <c r="H23" s="448" t="s">
        <v>574</v>
      </c>
      <c r="I23" s="456"/>
      <c r="J23" s="280"/>
      <c r="K23" s="279"/>
      <c r="L23" s="278"/>
    </row>
    <row r="24" spans="1:12" ht="24">
      <c r="A24" s="287">
        <v>16</v>
      </c>
      <c r="B24" s="462">
        <v>44106</v>
      </c>
      <c r="C24" s="285" t="s">
        <v>480</v>
      </c>
      <c r="D24" s="453">
        <v>59990</v>
      </c>
      <c r="E24" s="454" t="s">
        <v>496</v>
      </c>
      <c r="F24" s="454" t="s">
        <v>528</v>
      </c>
      <c r="G24" s="460" t="s">
        <v>557</v>
      </c>
      <c r="H24" s="448" t="s">
        <v>574</v>
      </c>
      <c r="I24" s="456"/>
      <c r="J24" s="280"/>
      <c r="K24" s="279"/>
      <c r="L24" s="278"/>
    </row>
    <row r="25" spans="1:12" ht="24">
      <c r="A25" s="287">
        <v>17</v>
      </c>
      <c r="B25" s="462">
        <v>44107</v>
      </c>
      <c r="C25" s="285" t="s">
        <v>480</v>
      </c>
      <c r="D25" s="453">
        <v>60000</v>
      </c>
      <c r="E25" s="454" t="s">
        <v>497</v>
      </c>
      <c r="F25" s="454" t="s">
        <v>529</v>
      </c>
      <c r="G25" s="460" t="s">
        <v>558</v>
      </c>
      <c r="H25" s="448" t="s">
        <v>574</v>
      </c>
      <c r="I25" s="456"/>
      <c r="J25" s="280"/>
      <c r="K25" s="279"/>
      <c r="L25" s="278"/>
    </row>
    <row r="26" spans="1:12" ht="24">
      <c r="A26" s="287">
        <v>18</v>
      </c>
      <c r="B26" s="462">
        <v>44109</v>
      </c>
      <c r="C26" s="285" t="s">
        <v>480</v>
      </c>
      <c r="D26" s="453">
        <v>49990</v>
      </c>
      <c r="E26" s="454" t="s">
        <v>498</v>
      </c>
      <c r="F26" s="454" t="s">
        <v>530</v>
      </c>
      <c r="G26" s="460" t="s">
        <v>559</v>
      </c>
      <c r="H26" s="448" t="s">
        <v>574</v>
      </c>
      <c r="I26" s="456"/>
      <c r="J26" s="280"/>
      <c r="K26" s="279"/>
      <c r="L26" s="278"/>
    </row>
    <row r="27" spans="1:12" ht="24">
      <c r="A27" s="287">
        <v>19</v>
      </c>
      <c r="B27" s="462">
        <v>44110</v>
      </c>
      <c r="C27" s="285" t="s">
        <v>480</v>
      </c>
      <c r="D27" s="453">
        <v>60000</v>
      </c>
      <c r="E27" s="454" t="s">
        <v>499</v>
      </c>
      <c r="F27" s="454" t="s">
        <v>531</v>
      </c>
      <c r="G27" s="460" t="s">
        <v>560</v>
      </c>
      <c r="H27" s="448" t="s">
        <v>574</v>
      </c>
      <c r="I27" s="456"/>
      <c r="J27" s="280"/>
      <c r="K27" s="279"/>
      <c r="L27" s="278"/>
    </row>
    <row r="28" spans="1:12" ht="24">
      <c r="A28" s="287">
        <v>20</v>
      </c>
      <c r="B28" s="462">
        <v>44110</v>
      </c>
      <c r="C28" s="285" t="s">
        <v>480</v>
      </c>
      <c r="D28" s="453">
        <v>32150</v>
      </c>
      <c r="E28" s="454" t="s">
        <v>500</v>
      </c>
      <c r="F28" s="454" t="s">
        <v>532</v>
      </c>
      <c r="G28" s="460" t="s">
        <v>561</v>
      </c>
      <c r="H28" s="448" t="s">
        <v>574</v>
      </c>
      <c r="I28" s="456"/>
      <c r="J28" s="280"/>
      <c r="K28" s="279"/>
      <c r="L28" s="278"/>
    </row>
    <row r="29" spans="1:12" ht="24">
      <c r="A29" s="287">
        <v>21</v>
      </c>
      <c r="B29" s="462">
        <v>44110</v>
      </c>
      <c r="C29" s="285" t="s">
        <v>480</v>
      </c>
      <c r="D29" s="453">
        <v>22505</v>
      </c>
      <c r="E29" s="454" t="s">
        <v>501</v>
      </c>
      <c r="F29" s="454" t="s">
        <v>533</v>
      </c>
      <c r="G29" s="460" t="s">
        <v>562</v>
      </c>
      <c r="H29" s="448" t="s">
        <v>574</v>
      </c>
      <c r="I29" s="456"/>
      <c r="J29" s="280"/>
      <c r="K29" s="279"/>
      <c r="L29" s="278"/>
    </row>
    <row r="30" spans="1:12" ht="24">
      <c r="A30" s="287">
        <v>22</v>
      </c>
      <c r="B30" s="462">
        <v>44110</v>
      </c>
      <c r="C30" s="285" t="s">
        <v>480</v>
      </c>
      <c r="D30" s="453">
        <v>59990</v>
      </c>
      <c r="E30" s="454" t="s">
        <v>502</v>
      </c>
      <c r="F30" s="454" t="s">
        <v>534</v>
      </c>
      <c r="G30" s="460" t="s">
        <v>563</v>
      </c>
      <c r="H30" s="448" t="s">
        <v>574</v>
      </c>
      <c r="I30" s="456"/>
      <c r="J30" s="280"/>
      <c r="K30" s="279"/>
      <c r="L30" s="278"/>
    </row>
    <row r="31" spans="1:12" ht="24">
      <c r="A31" s="287">
        <v>23</v>
      </c>
      <c r="B31" s="462">
        <v>44110</v>
      </c>
      <c r="C31" s="285" t="s">
        <v>480</v>
      </c>
      <c r="D31" s="453">
        <v>60000</v>
      </c>
      <c r="E31" s="454" t="s">
        <v>503</v>
      </c>
      <c r="F31" s="454" t="s">
        <v>535</v>
      </c>
      <c r="G31" s="460" t="s">
        <v>564</v>
      </c>
      <c r="H31" s="448" t="s">
        <v>574</v>
      </c>
      <c r="I31" s="456"/>
      <c r="J31" s="280"/>
      <c r="K31" s="279"/>
      <c r="L31" s="278"/>
    </row>
    <row r="32" spans="1:12" ht="24">
      <c r="A32" s="287">
        <v>24</v>
      </c>
      <c r="B32" s="462">
        <v>44110</v>
      </c>
      <c r="C32" s="285" t="s">
        <v>480</v>
      </c>
      <c r="D32" s="453">
        <v>10000</v>
      </c>
      <c r="E32" s="454" t="s">
        <v>504</v>
      </c>
      <c r="F32" s="454" t="s">
        <v>536</v>
      </c>
      <c r="G32" s="460" t="s">
        <v>565</v>
      </c>
      <c r="H32" s="448" t="s">
        <v>574</v>
      </c>
      <c r="I32" s="456"/>
      <c r="J32" s="280"/>
      <c r="K32" s="279"/>
      <c r="L32" s="278"/>
    </row>
    <row r="33" spans="1:12" ht="24">
      <c r="A33" s="287">
        <v>25</v>
      </c>
      <c r="B33" s="462">
        <v>44110</v>
      </c>
      <c r="C33" s="285" t="s">
        <v>480</v>
      </c>
      <c r="D33" s="453">
        <v>60000</v>
      </c>
      <c r="E33" s="454" t="s">
        <v>505</v>
      </c>
      <c r="F33" s="454" t="s">
        <v>537</v>
      </c>
      <c r="G33" s="460" t="s">
        <v>566</v>
      </c>
      <c r="H33" s="448" t="s">
        <v>574</v>
      </c>
      <c r="I33" s="456"/>
      <c r="J33" s="280"/>
      <c r="K33" s="279"/>
      <c r="L33" s="278"/>
    </row>
    <row r="34" spans="1:12" ht="24">
      <c r="A34" s="287">
        <v>26</v>
      </c>
      <c r="B34" s="462">
        <v>44110</v>
      </c>
      <c r="C34" s="285" t="s">
        <v>480</v>
      </c>
      <c r="D34" s="453">
        <v>40000</v>
      </c>
      <c r="E34" s="454" t="s">
        <v>506</v>
      </c>
      <c r="F34" s="454" t="s">
        <v>538</v>
      </c>
      <c r="G34" s="460" t="s">
        <v>567</v>
      </c>
      <c r="H34" s="448" t="s">
        <v>574</v>
      </c>
      <c r="I34" s="456"/>
      <c r="J34" s="280"/>
      <c r="K34" s="279"/>
      <c r="L34" s="278"/>
    </row>
    <row r="35" spans="1:12" ht="24">
      <c r="A35" s="287">
        <v>27</v>
      </c>
      <c r="B35" s="462">
        <v>44110</v>
      </c>
      <c r="C35" s="285" t="s">
        <v>480</v>
      </c>
      <c r="D35" s="453">
        <v>60000</v>
      </c>
      <c r="E35" s="454" t="s">
        <v>507</v>
      </c>
      <c r="F35" s="454" t="s">
        <v>539</v>
      </c>
      <c r="G35" s="460" t="s">
        <v>568</v>
      </c>
      <c r="H35" s="448" t="s">
        <v>574</v>
      </c>
      <c r="I35" s="456"/>
      <c r="J35" s="280"/>
      <c r="K35" s="279"/>
      <c r="L35" s="278"/>
    </row>
    <row r="36" spans="1:12" ht="24">
      <c r="A36" s="287">
        <v>28</v>
      </c>
      <c r="B36" s="462">
        <v>44111</v>
      </c>
      <c r="C36" s="285" t="s">
        <v>480</v>
      </c>
      <c r="D36" s="453">
        <v>32200</v>
      </c>
      <c r="E36" s="454" t="s">
        <v>508</v>
      </c>
      <c r="F36" s="454" t="s">
        <v>540</v>
      </c>
      <c r="G36" s="460" t="s">
        <v>569</v>
      </c>
      <c r="H36" s="448" t="s">
        <v>574</v>
      </c>
      <c r="I36" s="456"/>
      <c r="J36" s="280"/>
      <c r="K36" s="279"/>
      <c r="L36" s="278"/>
    </row>
    <row r="37" spans="1:12" ht="24">
      <c r="A37" s="287">
        <v>29</v>
      </c>
      <c r="B37" s="462">
        <v>44111</v>
      </c>
      <c r="C37" s="285" t="s">
        <v>480</v>
      </c>
      <c r="D37" s="453">
        <v>22480</v>
      </c>
      <c r="E37" s="454" t="s">
        <v>509</v>
      </c>
      <c r="F37" s="454" t="s">
        <v>541</v>
      </c>
      <c r="G37" s="460" t="s">
        <v>570</v>
      </c>
      <c r="H37" s="448" t="s">
        <v>574</v>
      </c>
      <c r="I37" s="456"/>
      <c r="J37" s="280"/>
      <c r="K37" s="279"/>
      <c r="L37" s="278"/>
    </row>
    <row r="38" spans="1:12" ht="24">
      <c r="A38" s="287">
        <v>30</v>
      </c>
      <c r="B38" s="462">
        <v>44113</v>
      </c>
      <c r="C38" s="285" t="s">
        <v>480</v>
      </c>
      <c r="D38" s="453">
        <v>50000</v>
      </c>
      <c r="E38" s="454" t="s">
        <v>510</v>
      </c>
      <c r="F38" s="454">
        <v>21001004203</v>
      </c>
      <c r="G38" s="460" t="s">
        <v>571</v>
      </c>
      <c r="H38" s="448" t="s">
        <v>574</v>
      </c>
      <c r="I38" s="456"/>
      <c r="J38" s="280"/>
      <c r="K38" s="279"/>
      <c r="L38" s="278"/>
    </row>
    <row r="39" spans="1:12" ht="24">
      <c r="A39" s="287">
        <v>31</v>
      </c>
      <c r="B39" s="462">
        <v>44113</v>
      </c>
      <c r="C39" s="285" t="s">
        <v>480</v>
      </c>
      <c r="D39" s="453">
        <v>9000</v>
      </c>
      <c r="E39" s="454" t="s">
        <v>511</v>
      </c>
      <c r="F39" s="454">
        <v>21001006930</v>
      </c>
      <c r="G39" s="460" t="s">
        <v>572</v>
      </c>
      <c r="H39" s="448" t="s">
        <v>574</v>
      </c>
      <c r="I39" s="456"/>
      <c r="J39" s="280"/>
      <c r="K39" s="279"/>
      <c r="L39" s="278"/>
    </row>
    <row r="40" spans="1:12" ht="24">
      <c r="A40" s="287">
        <v>32</v>
      </c>
      <c r="B40" s="462">
        <v>44113</v>
      </c>
      <c r="C40" s="285" t="s">
        <v>480</v>
      </c>
      <c r="D40" s="453">
        <v>37000</v>
      </c>
      <c r="E40" s="454" t="s">
        <v>512</v>
      </c>
      <c r="F40" s="454">
        <v>21001010331</v>
      </c>
      <c r="G40" s="460" t="s">
        <v>573</v>
      </c>
      <c r="H40" s="448" t="s">
        <v>574</v>
      </c>
      <c r="I40" s="456"/>
      <c r="J40" s="280"/>
      <c r="K40" s="279"/>
      <c r="L40" s="278"/>
    </row>
    <row r="41" spans="1:12">
      <c r="A41" s="287">
        <v>33</v>
      </c>
      <c r="B41" s="286"/>
      <c r="C41" s="285"/>
      <c r="D41" s="284"/>
      <c r="E41" s="283"/>
      <c r="F41" s="282"/>
      <c r="G41" s="282"/>
      <c r="H41" s="282"/>
      <c r="I41" s="281"/>
      <c r="J41" s="280"/>
      <c r="K41" s="279"/>
      <c r="L41" s="278"/>
    </row>
    <row r="42" spans="1:12">
      <c r="A42" s="287">
        <v>34</v>
      </c>
      <c r="B42" s="286"/>
      <c r="C42" s="285"/>
      <c r="D42" s="284"/>
      <c r="E42" s="283"/>
      <c r="F42" s="282"/>
      <c r="G42" s="282"/>
      <c r="H42" s="282"/>
      <c r="I42" s="281"/>
      <c r="J42" s="280"/>
      <c r="K42" s="279"/>
      <c r="L42" s="278"/>
    </row>
    <row r="43" spans="1:12" ht="15" thickBot="1">
      <c r="A43" s="277" t="s">
        <v>259</v>
      </c>
      <c r="B43" s="276"/>
      <c r="C43" s="275"/>
      <c r="D43" s="274"/>
      <c r="E43" s="273"/>
      <c r="F43" s="272"/>
      <c r="G43" s="272"/>
      <c r="H43" s="272"/>
      <c r="I43" s="271"/>
      <c r="J43" s="270"/>
      <c r="K43" s="269"/>
      <c r="L43" s="268"/>
    </row>
    <row r="44" spans="1:12">
      <c r="A44" s="258"/>
      <c r="B44" s="259"/>
      <c r="C44" s="258"/>
      <c r="D44" s="259"/>
      <c r="E44" s="258"/>
      <c r="F44" s="259"/>
      <c r="G44" s="265"/>
      <c r="H44" s="259"/>
      <c r="I44" s="258"/>
      <c r="J44" s="259"/>
      <c r="K44" s="258"/>
      <c r="L44" s="259"/>
    </row>
    <row r="45" spans="1:12">
      <c r="A45" s="258"/>
      <c r="B45" s="265"/>
      <c r="C45" s="258"/>
      <c r="D45" s="265"/>
      <c r="E45" s="258"/>
      <c r="F45" s="265"/>
      <c r="G45" s="265"/>
      <c r="H45" s="265"/>
      <c r="I45" s="258"/>
      <c r="J45" s="265"/>
      <c r="K45" s="258"/>
      <c r="L45" s="265"/>
    </row>
    <row r="46" spans="1:12" s="266" customFormat="1" ht="13.8">
      <c r="A46" s="409" t="s">
        <v>373</v>
      </c>
      <c r="B46" s="409"/>
      <c r="C46" s="409"/>
      <c r="D46" s="409"/>
      <c r="E46" s="409"/>
      <c r="F46" s="409"/>
      <c r="G46" s="409"/>
      <c r="H46" s="409"/>
      <c r="I46" s="409"/>
      <c r="J46" s="409"/>
      <c r="K46" s="409"/>
      <c r="L46" s="409"/>
    </row>
    <row r="47" spans="1:12" s="267" customFormat="1" ht="13.2">
      <c r="A47" s="409" t="s">
        <v>398</v>
      </c>
      <c r="B47" s="409"/>
      <c r="C47" s="409"/>
      <c r="D47" s="409"/>
      <c r="E47" s="409"/>
      <c r="F47" s="409"/>
      <c r="G47" s="409"/>
      <c r="H47" s="409"/>
      <c r="I47" s="409"/>
      <c r="J47" s="409"/>
      <c r="K47" s="409"/>
      <c r="L47" s="409"/>
    </row>
    <row r="48" spans="1:12" s="267" customFormat="1" ht="13.2">
      <c r="A48" s="409"/>
      <c r="B48" s="409"/>
      <c r="C48" s="409"/>
      <c r="D48" s="409"/>
      <c r="E48" s="409"/>
      <c r="F48" s="409"/>
      <c r="G48" s="409"/>
      <c r="H48" s="409"/>
      <c r="I48" s="409"/>
      <c r="J48" s="409"/>
      <c r="K48" s="409"/>
      <c r="L48" s="409"/>
    </row>
    <row r="49" spans="1:12" s="266" customFormat="1" ht="13.8">
      <c r="A49" s="409" t="s">
        <v>397</v>
      </c>
      <c r="B49" s="409"/>
      <c r="C49" s="409"/>
      <c r="D49" s="409"/>
      <c r="E49" s="409"/>
      <c r="F49" s="409"/>
      <c r="G49" s="409"/>
      <c r="H49" s="409"/>
      <c r="I49" s="409"/>
      <c r="J49" s="409"/>
      <c r="K49" s="409"/>
      <c r="L49" s="409"/>
    </row>
    <row r="50" spans="1:12" s="266" customFormat="1" ht="13.8">
      <c r="A50" s="409"/>
      <c r="B50" s="409"/>
      <c r="C50" s="409"/>
      <c r="D50" s="409"/>
      <c r="E50" s="409"/>
      <c r="F50" s="409"/>
      <c r="G50" s="409"/>
      <c r="H50" s="409"/>
      <c r="I50" s="409"/>
      <c r="J50" s="409"/>
      <c r="K50" s="409"/>
      <c r="L50" s="409"/>
    </row>
    <row r="51" spans="1:12" s="266" customFormat="1" ht="13.8">
      <c r="A51" s="409" t="s">
        <v>396</v>
      </c>
      <c r="B51" s="409"/>
      <c r="C51" s="409"/>
      <c r="D51" s="409"/>
      <c r="E51" s="409"/>
      <c r="F51" s="409"/>
      <c r="G51" s="409"/>
      <c r="H51" s="409"/>
      <c r="I51" s="409"/>
      <c r="J51" s="409"/>
      <c r="K51" s="409"/>
      <c r="L51" s="409"/>
    </row>
    <row r="52" spans="1:12" s="266" customFormat="1" ht="13.8">
      <c r="A52" s="258"/>
      <c r="B52" s="259"/>
      <c r="C52" s="258"/>
      <c r="D52" s="259"/>
      <c r="E52" s="258"/>
      <c r="F52" s="259"/>
      <c r="G52" s="265"/>
      <c r="H52" s="259"/>
      <c r="I52" s="258"/>
      <c r="J52" s="259"/>
      <c r="K52" s="258"/>
      <c r="L52" s="259"/>
    </row>
    <row r="53" spans="1:12" s="266" customFormat="1" ht="13.8">
      <c r="A53" s="258"/>
      <c r="B53" s="265"/>
      <c r="C53" s="258"/>
      <c r="D53" s="265"/>
      <c r="E53" s="258"/>
      <c r="F53" s="265"/>
      <c r="G53" s="265"/>
      <c r="H53" s="265"/>
      <c r="I53" s="258"/>
      <c r="J53" s="265"/>
      <c r="K53" s="258"/>
      <c r="L53" s="265"/>
    </row>
    <row r="54" spans="1:12" s="266" customFormat="1" ht="13.8">
      <c r="A54" s="258"/>
      <c r="B54" s="259"/>
      <c r="C54" s="258"/>
      <c r="D54" s="259"/>
      <c r="E54" s="258"/>
      <c r="F54" s="259"/>
      <c r="G54" s="265"/>
      <c r="H54" s="259"/>
      <c r="I54" s="258"/>
      <c r="J54" s="259"/>
      <c r="K54" s="258"/>
      <c r="L54" s="259"/>
    </row>
    <row r="55" spans="1:12">
      <c r="A55" s="258"/>
      <c r="B55" s="265"/>
      <c r="C55" s="258"/>
      <c r="D55" s="265"/>
      <c r="E55" s="258"/>
      <c r="F55" s="265"/>
      <c r="G55" s="265"/>
      <c r="H55" s="265"/>
      <c r="I55" s="258"/>
      <c r="J55" s="265"/>
      <c r="K55" s="258"/>
      <c r="L55" s="265"/>
    </row>
    <row r="56" spans="1:12" s="260" customFormat="1" ht="13.8">
      <c r="A56" s="415" t="s">
        <v>96</v>
      </c>
      <c r="B56" s="415"/>
      <c r="C56" s="259"/>
      <c r="D56" s="258"/>
      <c r="E56" s="259"/>
      <c r="F56" s="259"/>
      <c r="G56" s="265"/>
      <c r="H56" s="259"/>
      <c r="I56" s="259"/>
      <c r="J56" s="258"/>
      <c r="K56" s="259"/>
      <c r="L56" s="258"/>
    </row>
    <row r="57" spans="1:12" s="260" customFormat="1" ht="13.8">
      <c r="A57" s="259"/>
      <c r="B57" s="258"/>
      <c r="C57" s="263"/>
      <c r="D57" s="264"/>
      <c r="E57" s="263"/>
      <c r="F57" s="259"/>
      <c r="G57" s="265"/>
      <c r="H57" s="262"/>
      <c r="I57" s="259"/>
      <c r="J57" s="258"/>
      <c r="K57" s="259"/>
      <c r="L57" s="258"/>
    </row>
    <row r="58" spans="1:12" s="260" customFormat="1" ht="15" customHeight="1">
      <c r="A58" s="259"/>
      <c r="B58" s="258"/>
      <c r="C58" s="408" t="s">
        <v>251</v>
      </c>
      <c r="D58" s="408"/>
      <c r="E58" s="408"/>
      <c r="F58" s="259"/>
      <c r="G58" s="265"/>
      <c r="H58" s="413" t="s">
        <v>395</v>
      </c>
      <c r="I58" s="261"/>
      <c r="J58" s="258"/>
      <c r="K58" s="259"/>
      <c r="L58" s="258"/>
    </row>
    <row r="59" spans="1:12" s="260" customFormat="1" ht="13.8">
      <c r="A59" s="259"/>
      <c r="B59" s="258"/>
      <c r="C59" s="259"/>
      <c r="D59" s="258"/>
      <c r="E59" s="259"/>
      <c r="F59" s="259"/>
      <c r="G59" s="265"/>
      <c r="H59" s="414"/>
      <c r="I59" s="261"/>
      <c r="J59" s="258"/>
      <c r="K59" s="259"/>
      <c r="L59" s="258"/>
    </row>
    <row r="60" spans="1:12" s="257" customFormat="1" ht="13.8">
      <c r="A60" s="259"/>
      <c r="B60" s="258"/>
      <c r="C60" s="408" t="s">
        <v>127</v>
      </c>
      <c r="D60" s="408"/>
      <c r="E60" s="408"/>
      <c r="F60" s="259"/>
      <c r="G60" s="265"/>
      <c r="H60" s="259"/>
      <c r="I60" s="259"/>
      <c r="J60" s="258"/>
      <c r="K60" s="259"/>
      <c r="L60" s="258"/>
    </row>
    <row r="61" spans="1:12" s="257" customFormat="1">
      <c r="E61" s="255"/>
      <c r="G61" s="461"/>
    </row>
    <row r="62" spans="1:12" s="257" customFormat="1">
      <c r="E62" s="255"/>
      <c r="G62" s="461"/>
    </row>
    <row r="63" spans="1:12" s="257" customFormat="1">
      <c r="E63" s="255"/>
      <c r="G63" s="461"/>
    </row>
    <row r="64" spans="1:12" s="257" customFormat="1">
      <c r="E64" s="255"/>
      <c r="G64" s="461"/>
    </row>
    <row r="65" spans="7:7" s="257" customFormat="1" ht="13.8">
      <c r="G65" s="461"/>
    </row>
  </sheetData>
  <mergeCells count="10">
    <mergeCell ref="A5:F5"/>
    <mergeCell ref="C60:E60"/>
    <mergeCell ref="A47:L48"/>
    <mergeCell ref="A49:L50"/>
    <mergeCell ref="A51:L51"/>
    <mergeCell ref="I6:K6"/>
    <mergeCell ref="H58:H59"/>
    <mergeCell ref="A56:B56"/>
    <mergeCell ref="A46:L46"/>
    <mergeCell ref="C58:E58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4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3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43"/>
  </dataValidations>
  <printOptions gridLines="1"/>
  <pageMargins left="0.11810804899387577" right="0.11810804899387577" top="0.354329615048119" bottom="0.354329615048119" header="0.31496062992125984" footer="0.31496062992125984"/>
  <pageSetup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2"/>
  <sheetViews>
    <sheetView view="pageBreakPreview" topLeftCell="A26" zoomScale="80" zoomScaleSheetLayoutView="80" workbookViewId="0">
      <selection activeCell="G31" sqref="G31"/>
    </sheetView>
  </sheetViews>
  <sheetFormatPr defaultColWidth="9.109375" defaultRowHeight="13.2"/>
  <cols>
    <col min="1" max="1" width="5.44140625" style="179" customWidth="1"/>
    <col min="2" max="2" width="20.33203125" style="538" bestFit="1" customWidth="1"/>
    <col min="3" max="3" width="20.88671875" style="538" bestFit="1" customWidth="1"/>
    <col min="4" max="4" width="19.33203125" style="538" customWidth="1"/>
    <col min="5" max="5" width="16.88671875" style="179" customWidth="1"/>
    <col min="6" max="6" width="13.109375" style="179" customWidth="1"/>
    <col min="7" max="8" width="13.6640625" style="179" customWidth="1"/>
    <col min="9" max="9" width="12.6640625" style="179" customWidth="1"/>
    <col min="10" max="10" width="13.77734375" style="179" customWidth="1"/>
    <col min="11" max="11" width="10.109375" style="179" customWidth="1"/>
    <col min="12" max="12" width="15.109375" style="179" customWidth="1"/>
    <col min="13" max="13" width="14" style="179" customWidth="1"/>
    <col min="14" max="16384" width="9.109375" style="179"/>
  </cols>
  <sheetData>
    <row r="2" spans="1:13" ht="13.8">
      <c r="A2" s="424" t="s">
        <v>410</v>
      </c>
      <c r="B2" s="424"/>
      <c r="C2" s="424"/>
      <c r="D2" s="424"/>
      <c r="E2" s="424"/>
      <c r="F2" s="330"/>
      <c r="G2" s="75"/>
      <c r="H2" s="75"/>
      <c r="I2" s="75"/>
      <c r="J2" s="75"/>
      <c r="K2" s="253"/>
      <c r="L2" s="254"/>
      <c r="M2" s="254" t="s">
        <v>97</v>
      </c>
    </row>
    <row r="3" spans="1:13" ht="13.8">
      <c r="A3" s="74" t="s">
        <v>128</v>
      </c>
      <c r="B3" s="72"/>
      <c r="C3" s="72"/>
      <c r="D3" s="526"/>
      <c r="E3" s="75"/>
      <c r="F3" s="75"/>
      <c r="G3" s="75"/>
      <c r="H3" s="75"/>
      <c r="I3" s="75"/>
      <c r="J3" s="75"/>
      <c r="K3" s="253"/>
      <c r="L3" s="416" t="str">
        <f>'ფორმა N1'!L2</f>
        <v>09/22/2020-10/12/2020</v>
      </c>
      <c r="M3" s="416"/>
    </row>
    <row r="4" spans="1:13" ht="13.8">
      <c r="A4" s="74"/>
      <c r="B4" s="72"/>
      <c r="C4" s="72"/>
      <c r="D4" s="72"/>
      <c r="E4" s="72"/>
      <c r="F4" s="72"/>
      <c r="G4" s="72"/>
      <c r="H4" s="72"/>
      <c r="I4" s="72"/>
      <c r="J4" s="72"/>
      <c r="K4" s="253"/>
      <c r="L4" s="253"/>
      <c r="M4" s="253"/>
    </row>
    <row r="5" spans="1:13" ht="13.8">
      <c r="A5" s="75" t="s">
        <v>257</v>
      </c>
      <c r="B5" s="526"/>
      <c r="C5" s="526"/>
      <c r="D5" s="526"/>
      <c r="E5" s="75"/>
      <c r="F5" s="75"/>
      <c r="G5" s="75"/>
      <c r="H5" s="75"/>
      <c r="I5" s="75"/>
      <c r="J5" s="75"/>
      <c r="K5" s="74"/>
      <c r="L5" s="74"/>
      <c r="M5" s="74"/>
    </row>
    <row r="6" spans="1:13" ht="13.8">
      <c r="A6" s="40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527"/>
      <c r="C6" s="527"/>
      <c r="D6" s="527"/>
      <c r="E6" s="78"/>
      <c r="F6" s="78"/>
      <c r="G6" s="78"/>
      <c r="H6" s="78"/>
      <c r="I6" s="78"/>
      <c r="J6" s="78"/>
      <c r="K6" s="79"/>
      <c r="L6" s="79"/>
    </row>
    <row r="7" spans="1:13" ht="13.8">
      <c r="A7" s="75"/>
      <c r="B7" s="526"/>
      <c r="C7" s="526"/>
      <c r="D7" s="526"/>
      <c r="E7" s="75"/>
      <c r="F7" s="75"/>
      <c r="G7" s="75"/>
      <c r="H7" s="75"/>
      <c r="I7" s="75"/>
      <c r="J7" s="75"/>
      <c r="K7" s="74"/>
      <c r="L7" s="74"/>
      <c r="M7" s="74"/>
    </row>
    <row r="8" spans="1:13" ht="13.8">
      <c r="A8" s="252"/>
      <c r="B8" s="528"/>
      <c r="C8" s="528"/>
      <c r="D8" s="528"/>
      <c r="E8" s="252"/>
      <c r="F8" s="252"/>
      <c r="G8" s="252"/>
      <c r="H8" s="252"/>
      <c r="I8" s="252"/>
      <c r="J8" s="252"/>
      <c r="K8" s="76"/>
      <c r="L8" s="76"/>
      <c r="M8" s="76"/>
    </row>
    <row r="9" spans="1:13" ht="69">
      <c r="A9" s="88" t="s">
        <v>64</v>
      </c>
      <c r="B9" s="88" t="s">
        <v>444</v>
      </c>
      <c r="C9" s="88" t="s">
        <v>411</v>
      </c>
      <c r="D9" s="88" t="s">
        <v>412</v>
      </c>
      <c r="E9" s="88" t="s">
        <v>413</v>
      </c>
      <c r="F9" s="88" t="s">
        <v>414</v>
      </c>
      <c r="G9" s="88" t="s">
        <v>415</v>
      </c>
      <c r="H9" s="88" t="s">
        <v>416</v>
      </c>
      <c r="I9" s="88" t="s">
        <v>417</v>
      </c>
      <c r="J9" s="88" t="s">
        <v>418</v>
      </c>
      <c r="K9" s="88" t="s">
        <v>419</v>
      </c>
      <c r="L9" s="88" t="s">
        <v>420</v>
      </c>
      <c r="M9" s="88" t="s">
        <v>299</v>
      </c>
    </row>
    <row r="10" spans="1:13" ht="29.4" customHeight="1" thickBot="1">
      <c r="A10" s="523">
        <v>1</v>
      </c>
      <c r="B10" s="443" t="s">
        <v>690</v>
      </c>
      <c r="C10" s="529" t="s">
        <v>478</v>
      </c>
      <c r="D10" s="489" t="s">
        <v>643</v>
      </c>
      <c r="E10" s="442">
        <v>202188612</v>
      </c>
      <c r="F10" s="96"/>
      <c r="G10" s="96"/>
      <c r="H10" s="96"/>
      <c r="I10" s="96"/>
      <c r="J10" s="96"/>
      <c r="K10" s="4"/>
      <c r="L10" s="444">
        <v>195422</v>
      </c>
      <c r="M10" s="96"/>
    </row>
    <row r="11" spans="1:13" ht="28.2" thickBot="1">
      <c r="A11" s="96">
        <v>2</v>
      </c>
      <c r="B11" s="524" t="s">
        <v>691</v>
      </c>
      <c r="C11" s="530" t="s">
        <v>478</v>
      </c>
      <c r="D11" s="489" t="s">
        <v>476</v>
      </c>
      <c r="E11" s="442">
        <v>405034190</v>
      </c>
      <c r="F11" s="96"/>
      <c r="G11" s="96"/>
      <c r="H11" s="96"/>
      <c r="I11" s="96"/>
      <c r="J11" s="96"/>
      <c r="K11" s="4"/>
      <c r="L11" s="444">
        <v>50000</v>
      </c>
      <c r="M11" s="96"/>
    </row>
    <row r="12" spans="1:13" ht="42" thickBot="1">
      <c r="A12" s="96">
        <v>3</v>
      </c>
      <c r="B12" s="524" t="s">
        <v>691</v>
      </c>
      <c r="C12" s="530" t="s">
        <v>478</v>
      </c>
      <c r="D12" s="489" t="s">
        <v>644</v>
      </c>
      <c r="E12" s="442">
        <v>219995600</v>
      </c>
      <c r="F12" s="85"/>
      <c r="G12" s="85"/>
      <c r="H12" s="85"/>
      <c r="I12" s="85"/>
      <c r="J12" s="85"/>
      <c r="K12" s="4"/>
      <c r="L12" s="444">
        <v>2170</v>
      </c>
      <c r="M12" s="85"/>
    </row>
    <row r="13" spans="1:13" ht="78" customHeight="1" thickBot="1">
      <c r="A13" s="523">
        <v>4</v>
      </c>
      <c r="B13" s="524" t="s">
        <v>691</v>
      </c>
      <c r="C13" s="530" t="s">
        <v>478</v>
      </c>
      <c r="D13" s="525" t="s">
        <v>645</v>
      </c>
      <c r="E13" s="442">
        <v>224067907</v>
      </c>
      <c r="F13" s="85"/>
      <c r="G13" s="85"/>
      <c r="H13" s="85"/>
      <c r="I13" s="85"/>
      <c r="J13" s="85"/>
      <c r="K13" s="4"/>
      <c r="L13" s="444">
        <v>2400</v>
      </c>
      <c r="M13" s="85"/>
    </row>
    <row r="14" spans="1:13" ht="42" thickBot="1">
      <c r="A14" s="96">
        <v>5</v>
      </c>
      <c r="B14" s="442" t="s">
        <v>691</v>
      </c>
      <c r="C14" s="529" t="s">
        <v>478</v>
      </c>
      <c r="D14" s="489" t="s">
        <v>646</v>
      </c>
      <c r="E14" s="442">
        <v>204405811</v>
      </c>
      <c r="F14" s="85"/>
      <c r="G14" s="85"/>
      <c r="H14" s="85"/>
      <c r="I14" s="85"/>
      <c r="J14" s="85"/>
      <c r="K14" s="4"/>
      <c r="L14" s="444">
        <v>3990</v>
      </c>
      <c r="M14" s="85"/>
    </row>
    <row r="15" spans="1:13" ht="24.6" thickBot="1">
      <c r="A15" s="96">
        <v>6</v>
      </c>
      <c r="B15" s="442" t="s">
        <v>477</v>
      </c>
      <c r="C15" s="529" t="s">
        <v>478</v>
      </c>
      <c r="D15" s="489" t="s">
        <v>647</v>
      </c>
      <c r="E15" s="442">
        <v>245414680</v>
      </c>
      <c r="F15" s="85"/>
      <c r="G15" s="85"/>
      <c r="H15" s="85"/>
      <c r="I15" s="85"/>
      <c r="J15" s="85"/>
      <c r="K15" s="4"/>
      <c r="L15" s="444">
        <v>3960</v>
      </c>
      <c r="M15" s="85"/>
    </row>
    <row r="16" spans="1:13" ht="28.2" thickBot="1">
      <c r="A16" s="523">
        <v>7</v>
      </c>
      <c r="B16" s="442" t="s">
        <v>477</v>
      </c>
      <c r="C16" s="529" t="s">
        <v>478</v>
      </c>
      <c r="D16" s="489" t="s">
        <v>648</v>
      </c>
      <c r="E16" s="442">
        <v>212678093</v>
      </c>
      <c r="F16" s="85"/>
      <c r="G16" s="85"/>
      <c r="H16" s="85"/>
      <c r="I16" s="85"/>
      <c r="J16" s="85"/>
      <c r="K16" s="4"/>
      <c r="L16" s="444">
        <v>7080</v>
      </c>
      <c r="M16" s="85"/>
    </row>
    <row r="17" spans="1:13" ht="28.2" thickBot="1">
      <c r="A17" s="96">
        <v>8</v>
      </c>
      <c r="B17" s="442" t="s">
        <v>477</v>
      </c>
      <c r="C17" s="529" t="s">
        <v>478</v>
      </c>
      <c r="D17" s="489" t="s">
        <v>649</v>
      </c>
      <c r="E17" s="442">
        <v>231191974</v>
      </c>
      <c r="F17" s="85"/>
      <c r="G17" s="85"/>
      <c r="H17" s="85"/>
      <c r="I17" s="85"/>
      <c r="J17" s="85"/>
      <c r="K17" s="4"/>
      <c r="L17" s="444">
        <v>4000</v>
      </c>
      <c r="M17" s="85"/>
    </row>
    <row r="18" spans="1:13" ht="55.8" thickBot="1">
      <c r="A18" s="96">
        <v>9</v>
      </c>
      <c r="B18" s="442" t="s">
        <v>477</v>
      </c>
      <c r="C18" s="529" t="s">
        <v>478</v>
      </c>
      <c r="D18" s="489" t="s">
        <v>650</v>
      </c>
      <c r="E18" s="442">
        <v>230031195</v>
      </c>
      <c r="F18" s="85"/>
      <c r="G18" s="85"/>
      <c r="H18" s="85"/>
      <c r="I18" s="85"/>
      <c r="J18" s="85"/>
      <c r="K18" s="4"/>
      <c r="L18" s="444">
        <v>3000</v>
      </c>
      <c r="M18" s="85"/>
    </row>
    <row r="19" spans="1:13" ht="24.6" thickBot="1">
      <c r="A19" s="523">
        <v>10</v>
      </c>
      <c r="B19" s="442" t="s">
        <v>477</v>
      </c>
      <c r="C19" s="529" t="s">
        <v>478</v>
      </c>
      <c r="D19" s="489" t="s">
        <v>651</v>
      </c>
      <c r="E19" s="442">
        <v>234230178</v>
      </c>
      <c r="F19" s="85"/>
      <c r="G19" s="85"/>
      <c r="H19" s="85"/>
      <c r="I19" s="85"/>
      <c r="J19" s="85"/>
      <c r="K19" s="4"/>
      <c r="L19" s="444">
        <v>4000</v>
      </c>
      <c r="M19" s="85"/>
    </row>
    <row r="20" spans="1:13" ht="28.2" thickBot="1">
      <c r="A20" s="96">
        <v>11</v>
      </c>
      <c r="B20" s="442" t="s">
        <v>477</v>
      </c>
      <c r="C20" s="529" t="s">
        <v>478</v>
      </c>
      <c r="D20" s="489" t="s">
        <v>652</v>
      </c>
      <c r="E20" s="442">
        <v>226112471</v>
      </c>
      <c r="F20" s="85"/>
      <c r="G20" s="85"/>
      <c r="H20" s="85"/>
      <c r="I20" s="85"/>
      <c r="J20" s="85"/>
      <c r="K20" s="4"/>
      <c r="L20" s="444">
        <v>3200</v>
      </c>
      <c r="M20" s="85"/>
    </row>
    <row r="21" spans="1:13" ht="55.8" thickBot="1">
      <c r="A21" s="96">
        <v>12</v>
      </c>
      <c r="B21" s="442" t="s">
        <v>477</v>
      </c>
      <c r="C21" s="529" t="s">
        <v>478</v>
      </c>
      <c r="D21" s="489" t="s">
        <v>653</v>
      </c>
      <c r="E21" s="442">
        <v>437065916</v>
      </c>
      <c r="F21" s="85"/>
      <c r="G21" s="85"/>
      <c r="H21" s="85"/>
      <c r="I21" s="85"/>
      <c r="J21" s="85"/>
      <c r="K21" s="4"/>
      <c r="L21" s="444">
        <v>3960</v>
      </c>
      <c r="M21" s="85"/>
    </row>
    <row r="22" spans="1:13" ht="41.4" thickBot="1">
      <c r="A22" s="523">
        <v>13</v>
      </c>
      <c r="B22" s="442" t="s">
        <v>477</v>
      </c>
      <c r="C22" s="529" t="s">
        <v>478</v>
      </c>
      <c r="D22" s="489" t="s">
        <v>654</v>
      </c>
      <c r="E22" s="442">
        <v>242262779</v>
      </c>
      <c r="F22" s="85"/>
      <c r="G22" s="85"/>
      <c r="H22" s="85"/>
      <c r="I22" s="85"/>
      <c r="J22" s="85"/>
      <c r="K22" s="4"/>
      <c r="L22" s="444">
        <v>2000</v>
      </c>
      <c r="M22" s="85"/>
    </row>
    <row r="23" spans="1:13" ht="42" thickBot="1">
      <c r="A23" s="96">
        <v>14</v>
      </c>
      <c r="B23" s="442" t="s">
        <v>477</v>
      </c>
      <c r="C23" s="529" t="s">
        <v>478</v>
      </c>
      <c r="D23" s="489" t="s">
        <v>655</v>
      </c>
      <c r="E23" s="442">
        <v>215599323</v>
      </c>
      <c r="F23" s="85"/>
      <c r="G23" s="85"/>
      <c r="H23" s="85"/>
      <c r="I23" s="85"/>
      <c r="J23" s="85"/>
      <c r="K23" s="4"/>
      <c r="L23" s="444">
        <v>3000</v>
      </c>
      <c r="M23" s="85"/>
    </row>
    <row r="24" spans="1:13" ht="42" thickBot="1">
      <c r="A24" s="96">
        <v>15</v>
      </c>
      <c r="B24" s="442" t="s">
        <v>477</v>
      </c>
      <c r="C24" s="529" t="s">
        <v>478</v>
      </c>
      <c r="D24" s="489" t="s">
        <v>656</v>
      </c>
      <c r="E24" s="442">
        <v>244959826</v>
      </c>
      <c r="F24" s="85"/>
      <c r="G24" s="85"/>
      <c r="H24" s="85"/>
      <c r="I24" s="85"/>
      <c r="J24" s="85"/>
      <c r="K24" s="4"/>
      <c r="L24" s="444">
        <v>1728</v>
      </c>
      <c r="M24" s="85"/>
    </row>
    <row r="25" spans="1:13" ht="27.6">
      <c r="A25" s="523">
        <v>16</v>
      </c>
      <c r="B25" s="443" t="s">
        <v>477</v>
      </c>
      <c r="C25" s="531" t="s">
        <v>478</v>
      </c>
      <c r="D25" s="488" t="s">
        <v>642</v>
      </c>
      <c r="E25" s="443">
        <v>243861111</v>
      </c>
      <c r="F25" s="513"/>
      <c r="G25" s="513"/>
      <c r="H25" s="513"/>
      <c r="I25" s="513"/>
      <c r="J25" s="513"/>
      <c r="K25" s="509"/>
      <c r="L25" s="514">
        <v>5600</v>
      </c>
      <c r="M25" s="85"/>
    </row>
    <row r="26" spans="1:13" ht="41.4">
      <c r="A26" s="96">
        <v>17</v>
      </c>
      <c r="B26" s="85" t="s">
        <v>689</v>
      </c>
      <c r="C26" s="532" t="s">
        <v>478</v>
      </c>
      <c r="D26" s="515" t="s">
        <v>479</v>
      </c>
      <c r="E26" s="85">
        <v>404385465</v>
      </c>
      <c r="F26" s="85"/>
      <c r="G26" s="85"/>
      <c r="H26" s="85"/>
      <c r="I26" s="85"/>
      <c r="J26" s="85"/>
      <c r="K26" s="4"/>
      <c r="L26" s="500">
        <v>37500</v>
      </c>
      <c r="M26" s="85"/>
    </row>
    <row r="27" spans="1:13" ht="24">
      <c r="A27" s="96">
        <v>18</v>
      </c>
      <c r="B27" s="533">
        <v>44113</v>
      </c>
      <c r="C27" s="532" t="s">
        <v>657</v>
      </c>
      <c r="D27" s="516" t="s">
        <v>634</v>
      </c>
      <c r="E27" s="85">
        <v>441994585</v>
      </c>
      <c r="F27" s="85"/>
      <c r="G27" s="85"/>
      <c r="H27" s="85"/>
      <c r="I27" s="85"/>
      <c r="J27" s="85"/>
      <c r="K27" s="4"/>
      <c r="L27" s="487">
        <v>1000</v>
      </c>
      <c r="M27" s="85"/>
    </row>
    <row r="28" spans="1:13" ht="24">
      <c r="A28" s="523">
        <v>19</v>
      </c>
      <c r="B28" s="533">
        <v>44104</v>
      </c>
      <c r="C28" s="532" t="s">
        <v>657</v>
      </c>
      <c r="D28" s="516" t="s">
        <v>635</v>
      </c>
      <c r="E28" s="85">
        <v>237074535</v>
      </c>
      <c r="F28" s="85"/>
      <c r="G28" s="85"/>
      <c r="H28" s="85"/>
      <c r="I28" s="85"/>
      <c r="J28" s="85"/>
      <c r="K28" s="4"/>
      <c r="L28" s="487">
        <v>150</v>
      </c>
      <c r="M28" s="85"/>
    </row>
    <row r="29" spans="1:13" ht="36">
      <c r="A29" s="96">
        <v>20</v>
      </c>
      <c r="B29" s="534">
        <v>44112</v>
      </c>
      <c r="C29" s="532" t="s">
        <v>658</v>
      </c>
      <c r="D29" s="516" t="s">
        <v>636</v>
      </c>
      <c r="E29" s="539">
        <v>406046844</v>
      </c>
      <c r="F29" s="85"/>
      <c r="G29" s="85"/>
      <c r="H29" s="85"/>
      <c r="I29" s="85"/>
      <c r="J29" s="85"/>
      <c r="K29" s="4"/>
      <c r="L29" s="487">
        <v>10000</v>
      </c>
      <c r="M29" s="85"/>
    </row>
    <row r="30" spans="1:13" ht="13.8">
      <c r="A30" s="96">
        <v>21</v>
      </c>
      <c r="B30" s="85" t="s">
        <v>692</v>
      </c>
      <c r="C30" s="532" t="s">
        <v>659</v>
      </c>
      <c r="D30" s="517" t="s">
        <v>637</v>
      </c>
      <c r="E30" s="85">
        <v>400270201</v>
      </c>
      <c r="F30" s="85"/>
      <c r="G30" s="85"/>
      <c r="H30" s="85"/>
      <c r="I30" s="85"/>
      <c r="J30" s="85"/>
      <c r="K30" s="4"/>
      <c r="L30" s="487">
        <v>185000</v>
      </c>
      <c r="M30" s="85"/>
    </row>
    <row r="31" spans="1:13" ht="24">
      <c r="A31" s="523">
        <v>22</v>
      </c>
      <c r="B31" s="535">
        <v>44075</v>
      </c>
      <c r="C31" s="532" t="s">
        <v>657</v>
      </c>
      <c r="D31" s="517" t="s">
        <v>638</v>
      </c>
      <c r="E31" s="85">
        <v>202052820</v>
      </c>
      <c r="F31" s="85"/>
      <c r="G31" s="85"/>
      <c r="H31" s="85"/>
      <c r="I31" s="85"/>
      <c r="J31" s="85"/>
      <c r="K31" s="4"/>
      <c r="L31" s="487">
        <v>106500</v>
      </c>
      <c r="M31" s="85"/>
    </row>
    <row r="32" spans="1:13" ht="24">
      <c r="A32" s="96">
        <v>23</v>
      </c>
      <c r="B32" s="535">
        <v>44075</v>
      </c>
      <c r="C32" s="532" t="s">
        <v>657</v>
      </c>
      <c r="D32" s="517" t="s">
        <v>639</v>
      </c>
      <c r="E32" s="85">
        <v>200179145</v>
      </c>
      <c r="F32" s="85"/>
      <c r="G32" s="85"/>
      <c r="H32" s="85"/>
      <c r="I32" s="85"/>
      <c r="J32" s="85"/>
      <c r="K32" s="4"/>
      <c r="L32" s="487">
        <v>132970</v>
      </c>
      <c r="M32" s="85"/>
    </row>
    <row r="33" spans="1:13" ht="24">
      <c r="A33" s="96">
        <v>24</v>
      </c>
      <c r="B33" s="533">
        <v>44099</v>
      </c>
      <c r="C33" s="532" t="s">
        <v>657</v>
      </c>
      <c r="D33" s="517" t="s">
        <v>640</v>
      </c>
      <c r="E33" s="85">
        <v>202159788</v>
      </c>
      <c r="F33" s="85"/>
      <c r="G33" s="85"/>
      <c r="H33" s="85"/>
      <c r="I33" s="85"/>
      <c r="J33" s="85"/>
      <c r="K33" s="4"/>
      <c r="L33" s="487">
        <v>520</v>
      </c>
      <c r="M33" s="85"/>
    </row>
    <row r="34" spans="1:13" ht="55.2">
      <c r="A34" s="523">
        <v>25</v>
      </c>
      <c r="B34" s="534">
        <v>44103</v>
      </c>
      <c r="C34" s="532" t="s">
        <v>660</v>
      </c>
      <c r="D34" s="516" t="s">
        <v>641</v>
      </c>
      <c r="E34" s="85"/>
      <c r="F34" s="85"/>
      <c r="G34" s="85"/>
      <c r="H34" s="85"/>
      <c r="I34" s="85"/>
      <c r="J34" s="85"/>
      <c r="K34" s="4"/>
      <c r="L34" s="487">
        <v>6486.68</v>
      </c>
      <c r="M34" s="85" t="s">
        <v>666</v>
      </c>
    </row>
    <row r="35" spans="1:13" ht="13.8">
      <c r="A35" s="96">
        <v>26</v>
      </c>
      <c r="B35" s="85"/>
      <c r="C35" s="532"/>
      <c r="D35" s="85"/>
      <c r="E35" s="85"/>
      <c r="F35" s="85"/>
      <c r="G35" s="85"/>
      <c r="H35" s="85"/>
      <c r="I35" s="85"/>
      <c r="J35" s="85"/>
      <c r="K35" s="4"/>
      <c r="L35" s="4"/>
      <c r="M35" s="85"/>
    </row>
    <row r="36" spans="1:13" ht="13.8">
      <c r="A36" s="96">
        <v>27</v>
      </c>
      <c r="B36" s="85"/>
      <c r="C36" s="532"/>
      <c r="D36" s="85"/>
      <c r="E36" s="85"/>
      <c r="F36" s="85"/>
      <c r="G36" s="85"/>
      <c r="H36" s="85"/>
      <c r="I36" s="85"/>
      <c r="J36" s="85"/>
      <c r="K36" s="4"/>
      <c r="L36" s="4"/>
      <c r="M36" s="85"/>
    </row>
    <row r="37" spans="1:13" ht="13.8">
      <c r="A37" s="523">
        <v>28</v>
      </c>
      <c r="B37" s="358"/>
      <c r="C37" s="529"/>
      <c r="D37" s="85"/>
      <c r="E37" s="85"/>
      <c r="F37" s="85"/>
      <c r="G37" s="85"/>
      <c r="H37" s="85"/>
      <c r="I37" s="85"/>
      <c r="J37" s="85"/>
      <c r="K37" s="4"/>
      <c r="L37" s="4"/>
      <c r="M37" s="85"/>
    </row>
    <row r="38" spans="1:13" ht="13.8">
      <c r="A38" s="85" t="s">
        <v>259</v>
      </c>
      <c r="B38" s="358"/>
      <c r="C38" s="529"/>
      <c r="D38" s="85"/>
      <c r="E38" s="85"/>
      <c r="F38" s="85"/>
      <c r="G38" s="85"/>
      <c r="H38" s="85"/>
      <c r="I38" s="85"/>
      <c r="J38" s="85"/>
      <c r="K38" s="4"/>
      <c r="L38" s="4"/>
      <c r="M38" s="85"/>
    </row>
    <row r="39" spans="1:13" ht="27.6">
      <c r="A39" s="85"/>
      <c r="B39" s="358"/>
      <c r="C39" s="529"/>
      <c r="D39" s="97"/>
      <c r="E39" s="97"/>
      <c r="F39" s="97"/>
      <c r="G39" s="97"/>
      <c r="H39" s="85"/>
      <c r="I39" s="85"/>
      <c r="J39" s="85"/>
      <c r="K39" s="85" t="s">
        <v>421</v>
      </c>
      <c r="L39" s="84">
        <f>SUM(L10:L38)</f>
        <v>775636.68</v>
      </c>
      <c r="M39" s="85"/>
    </row>
    <row r="40" spans="1:13" ht="13.8">
      <c r="A40" s="206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178"/>
    </row>
    <row r="41" spans="1:13" ht="13.8">
      <c r="A41" s="207" t="s">
        <v>422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178"/>
    </row>
    <row r="42" spans="1:13" ht="13.8">
      <c r="A42" s="207" t="s">
        <v>423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178"/>
    </row>
    <row r="43" spans="1:13" ht="13.8">
      <c r="A43" s="195" t="s">
        <v>424</v>
      </c>
      <c r="B43" s="44"/>
      <c r="C43" s="206"/>
      <c r="D43" s="184"/>
      <c r="E43" s="178"/>
      <c r="F43" s="178"/>
      <c r="G43" s="178"/>
      <c r="H43" s="178"/>
      <c r="I43" s="178"/>
      <c r="J43" s="178"/>
      <c r="K43" s="178"/>
      <c r="L43" s="178"/>
    </row>
    <row r="44" spans="1:13" ht="13.8">
      <c r="A44" s="195" t="s">
        <v>425</v>
      </c>
      <c r="B44" s="44"/>
      <c r="C44" s="206"/>
      <c r="D44" s="184"/>
      <c r="E44" s="178"/>
      <c r="F44" s="178"/>
      <c r="G44" s="178"/>
      <c r="H44" s="178"/>
      <c r="I44" s="178"/>
      <c r="J44" s="178"/>
      <c r="K44" s="178"/>
      <c r="L44" s="178"/>
    </row>
    <row r="45" spans="1:13" ht="15" customHeight="1">
      <c r="A45" s="429" t="s">
        <v>440</v>
      </c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</row>
    <row r="46" spans="1:13" ht="15" customHeight="1">
      <c r="A46" s="429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</row>
    <row r="47" spans="1:13" ht="12.75" customHeight="1">
      <c r="A47" s="349"/>
      <c r="B47" s="536"/>
      <c r="C47" s="536"/>
      <c r="D47" s="536"/>
      <c r="E47" s="349"/>
      <c r="F47" s="349"/>
      <c r="G47" s="349"/>
      <c r="H47" s="349"/>
      <c r="I47" s="349"/>
      <c r="J47" s="349"/>
      <c r="K47" s="349"/>
      <c r="L47" s="349"/>
    </row>
    <row r="48" spans="1:13" ht="13.8">
      <c r="A48" s="425" t="s">
        <v>96</v>
      </c>
      <c r="B48" s="425"/>
      <c r="C48" s="425"/>
      <c r="D48" s="335"/>
      <c r="E48" s="332"/>
      <c r="F48" s="332"/>
      <c r="G48" s="331"/>
      <c r="H48" s="331"/>
      <c r="I48" s="331"/>
      <c r="J48" s="331"/>
      <c r="K48" s="331"/>
      <c r="L48" s="178"/>
    </row>
    <row r="49" spans="1:12" ht="13.8">
      <c r="A49" s="331"/>
      <c r="B49" s="335"/>
      <c r="C49" s="537"/>
      <c r="D49" s="335"/>
      <c r="E49" s="332"/>
      <c r="F49" s="332"/>
      <c r="G49" s="331"/>
      <c r="H49" s="331"/>
      <c r="I49" s="331"/>
      <c r="J49" s="331"/>
      <c r="K49" s="333"/>
      <c r="L49" s="178"/>
    </row>
    <row r="50" spans="1:12" ht="15" customHeight="1">
      <c r="A50" s="331"/>
      <c r="B50" s="335"/>
      <c r="C50" s="537"/>
      <c r="D50" s="426" t="s">
        <v>251</v>
      </c>
      <c r="E50" s="426"/>
      <c r="F50" s="334"/>
      <c r="G50" s="335"/>
      <c r="H50" s="427" t="s">
        <v>426</v>
      </c>
      <c r="I50" s="427"/>
      <c r="J50" s="427"/>
      <c r="K50" s="336"/>
      <c r="L50" s="178"/>
    </row>
    <row r="51" spans="1:12" ht="13.8">
      <c r="A51" s="331"/>
      <c r="B51" s="335"/>
      <c r="C51" s="537"/>
      <c r="D51" s="335"/>
      <c r="E51" s="332"/>
      <c r="F51" s="332"/>
      <c r="G51" s="331"/>
      <c r="H51" s="428"/>
      <c r="I51" s="428"/>
      <c r="J51" s="428"/>
      <c r="K51" s="336"/>
      <c r="L51" s="178"/>
    </row>
    <row r="52" spans="1:12" ht="13.8">
      <c r="A52" s="331"/>
      <c r="B52" s="335"/>
      <c r="C52" s="537"/>
      <c r="D52" s="423" t="s">
        <v>127</v>
      </c>
      <c r="E52" s="423"/>
      <c r="F52" s="334"/>
      <c r="G52" s="335"/>
      <c r="H52" s="331"/>
      <c r="I52" s="331"/>
      <c r="J52" s="331"/>
      <c r="K52" s="331"/>
      <c r="L52" s="178"/>
    </row>
  </sheetData>
  <mergeCells count="7">
    <mergeCell ref="D52:E52"/>
    <mergeCell ref="A2:E2"/>
    <mergeCell ref="L3:M3"/>
    <mergeCell ref="A48:C48"/>
    <mergeCell ref="D50:E50"/>
    <mergeCell ref="H50:J51"/>
    <mergeCell ref="A45:L46"/>
  </mergeCells>
  <dataValidations count="1">
    <dataValidation type="list" allowBlank="1" showInputMessage="1" showErrorMessage="1" sqref="C10:C3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61" zoomScale="80" zoomScaleSheetLayoutView="80" workbookViewId="0">
      <selection activeCell="I13" sqref="I13"/>
    </sheetView>
  </sheetViews>
  <sheetFormatPr defaultColWidth="9.109375" defaultRowHeight="13.8"/>
  <cols>
    <col min="1" max="1" width="12.88671875" style="29" customWidth="1"/>
    <col min="2" max="2" width="53.664062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7">
      <c r="A1" s="72" t="s">
        <v>212</v>
      </c>
      <c r="B1" s="119"/>
      <c r="C1" s="430" t="s">
        <v>186</v>
      </c>
      <c r="D1" s="430"/>
      <c r="E1" s="103"/>
    </row>
    <row r="2" spans="1:7">
      <c r="A2" s="74" t="s">
        <v>128</v>
      </c>
      <c r="B2" s="119"/>
      <c r="C2" s="75"/>
      <c r="D2" s="203" t="str">
        <f>'ფორმა N1'!L2</f>
        <v>09/22/2020-10/12/2020</v>
      </c>
      <c r="E2" s="103"/>
    </row>
    <row r="3" spans="1:7">
      <c r="A3" s="114"/>
      <c r="B3" s="119"/>
      <c r="C3" s="75"/>
      <c r="D3" s="75"/>
      <c r="E3" s="103"/>
    </row>
    <row r="4" spans="1:7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7">
      <c r="A5" s="117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18"/>
      <c r="C5" s="118"/>
      <c r="D5" s="59"/>
      <c r="E5" s="106"/>
    </row>
    <row r="6" spans="1:7">
      <c r="A6" s="75"/>
      <c r="B6" s="74"/>
      <c r="C6" s="74"/>
      <c r="D6" s="74"/>
      <c r="E6" s="106"/>
    </row>
    <row r="7" spans="1:7">
      <c r="A7" s="113"/>
      <c r="B7" s="120"/>
      <c r="C7" s="121"/>
      <c r="D7" s="121"/>
      <c r="E7" s="103"/>
    </row>
    <row r="8" spans="1:7" ht="41.4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7">
      <c r="A9" s="49"/>
      <c r="B9" s="50"/>
      <c r="C9" s="151"/>
      <c r="D9" s="151"/>
      <c r="E9" s="103"/>
    </row>
    <row r="10" spans="1:7">
      <c r="A10" s="51" t="s">
        <v>179</v>
      </c>
      <c r="B10" s="52"/>
      <c r="C10" s="123">
        <f>SUM(C11,C34)</f>
        <v>152550.57</v>
      </c>
      <c r="D10" s="123">
        <f>SUM(D11,D34)</f>
        <v>1010646.12</v>
      </c>
      <c r="E10" s="103"/>
      <c r="G10" s="486"/>
    </row>
    <row r="11" spans="1:7">
      <c r="A11" s="53" t="s">
        <v>180</v>
      </c>
      <c r="B11" s="54"/>
      <c r="C11" s="83">
        <f>SUM(C12:C32)</f>
        <v>55943.02</v>
      </c>
      <c r="D11" s="83">
        <f>SUM(D12:D32)</f>
        <v>914038.57</v>
      </c>
      <c r="E11" s="103"/>
    </row>
    <row r="12" spans="1:7">
      <c r="A12" s="57">
        <v>1110</v>
      </c>
      <c r="B12" s="56" t="s">
        <v>130</v>
      </c>
      <c r="C12" s="8"/>
      <c r="D12" s="8"/>
      <c r="E12" s="103"/>
    </row>
    <row r="13" spans="1:7">
      <c r="A13" s="57">
        <v>1120</v>
      </c>
      <c r="B13" s="56" t="s">
        <v>131</v>
      </c>
      <c r="C13" s="8"/>
      <c r="D13" s="8"/>
      <c r="E13" s="103"/>
    </row>
    <row r="14" spans="1:7">
      <c r="A14" s="57">
        <v>1211</v>
      </c>
      <c r="B14" s="56" t="s">
        <v>132</v>
      </c>
      <c r="C14" s="452">
        <v>117.92</v>
      </c>
      <c r="D14" s="450">
        <v>880028.09</v>
      </c>
      <c r="E14" s="103"/>
    </row>
    <row r="15" spans="1:7">
      <c r="A15" s="57">
        <v>1212</v>
      </c>
      <c r="B15" s="56" t="s">
        <v>133</v>
      </c>
      <c r="C15" s="8"/>
      <c r="D15" s="8"/>
      <c r="E15" s="103"/>
    </row>
    <row r="16" spans="1:7">
      <c r="A16" s="57">
        <v>1213</v>
      </c>
      <c r="B16" s="56" t="s">
        <v>134</v>
      </c>
      <c r="C16" s="452">
        <v>17819</v>
      </c>
      <c r="D16" s="8"/>
      <c r="E16" s="103"/>
    </row>
    <row r="17" spans="1:9">
      <c r="A17" s="57">
        <v>1214</v>
      </c>
      <c r="B17" s="56" t="s">
        <v>135</v>
      </c>
      <c r="C17" s="8"/>
      <c r="D17" s="8"/>
      <c r="E17" s="103"/>
    </row>
    <row r="18" spans="1:9">
      <c r="A18" s="57">
        <v>1215</v>
      </c>
      <c r="B18" s="56" t="s">
        <v>136</v>
      </c>
      <c r="C18" s="8"/>
      <c r="D18" s="8"/>
      <c r="E18" s="103"/>
    </row>
    <row r="19" spans="1:9">
      <c r="A19" s="57">
        <v>1300</v>
      </c>
      <c r="B19" s="56" t="s">
        <v>137</v>
      </c>
      <c r="C19" s="8"/>
      <c r="D19" s="8"/>
      <c r="E19" s="103"/>
    </row>
    <row r="20" spans="1:9">
      <c r="A20" s="57">
        <v>1410</v>
      </c>
      <c r="B20" s="56" t="s">
        <v>138</v>
      </c>
      <c r="C20" s="8"/>
      <c r="D20" s="8"/>
      <c r="E20" s="103"/>
    </row>
    <row r="21" spans="1:9">
      <c r="A21" s="57">
        <v>1421</v>
      </c>
      <c r="B21" s="56" t="s">
        <v>139</v>
      </c>
      <c r="C21" s="8"/>
      <c r="D21" s="8"/>
      <c r="E21" s="103"/>
    </row>
    <row r="22" spans="1:9">
      <c r="A22" s="57">
        <v>1422</v>
      </c>
      <c r="B22" s="56" t="s">
        <v>140</v>
      </c>
      <c r="C22" s="8"/>
      <c r="D22" s="8"/>
      <c r="E22" s="103"/>
    </row>
    <row r="23" spans="1:9">
      <c r="A23" s="57">
        <v>1423</v>
      </c>
      <c r="B23" s="56" t="s">
        <v>141</v>
      </c>
      <c r="C23" s="8"/>
      <c r="D23" s="8"/>
      <c r="E23" s="103"/>
    </row>
    <row r="24" spans="1:9">
      <c r="A24" s="57">
        <v>1431</v>
      </c>
      <c r="B24" s="56" t="s">
        <v>142</v>
      </c>
      <c r="C24" s="8"/>
      <c r="D24" s="8"/>
      <c r="E24" s="103"/>
    </row>
    <row r="25" spans="1:9">
      <c r="A25" s="57">
        <v>1432</v>
      </c>
      <c r="B25" s="56" t="s">
        <v>143</v>
      </c>
      <c r="C25" s="8"/>
      <c r="D25" s="8"/>
      <c r="E25" s="103"/>
    </row>
    <row r="26" spans="1:9">
      <c r="A26" s="57">
        <v>1433</v>
      </c>
      <c r="B26" s="56" t="s">
        <v>144</v>
      </c>
      <c r="C26" s="8"/>
      <c r="D26" s="487">
        <v>6431.38</v>
      </c>
      <c r="E26" s="103"/>
    </row>
    <row r="27" spans="1:9">
      <c r="A27" s="57">
        <v>1441</v>
      </c>
      <c r="B27" s="56" t="s">
        <v>145</v>
      </c>
      <c r="C27" s="8"/>
      <c r="D27" s="8"/>
      <c r="E27" s="103"/>
    </row>
    <row r="28" spans="1:9">
      <c r="A28" s="57">
        <v>1442</v>
      </c>
      <c r="B28" s="56" t="s">
        <v>146</v>
      </c>
      <c r="C28" s="8">
        <v>38006.1</v>
      </c>
      <c r="D28" s="8">
        <v>27579.1</v>
      </c>
      <c r="E28" s="103"/>
      <c r="F28" s="2">
        <v>21473.1</v>
      </c>
      <c r="G28" s="2" t="s">
        <v>633</v>
      </c>
      <c r="H28" s="2">
        <v>6106</v>
      </c>
      <c r="I28" s="2" t="s">
        <v>671</v>
      </c>
    </row>
    <row r="29" spans="1:9">
      <c r="A29" s="57">
        <v>1443</v>
      </c>
      <c r="B29" s="56" t="s">
        <v>147</v>
      </c>
      <c r="C29" s="8"/>
      <c r="D29" s="8"/>
      <c r="E29" s="103"/>
    </row>
    <row r="30" spans="1:9">
      <c r="A30" s="57">
        <v>1444</v>
      </c>
      <c r="B30" s="56" t="s">
        <v>148</v>
      </c>
      <c r="C30" s="8"/>
      <c r="D30" s="8"/>
      <c r="E30" s="103"/>
    </row>
    <row r="31" spans="1:9">
      <c r="A31" s="57">
        <v>1445</v>
      </c>
      <c r="B31" s="56" t="s">
        <v>149</v>
      </c>
      <c r="C31" s="8"/>
      <c r="D31" s="8"/>
      <c r="E31" s="103"/>
    </row>
    <row r="32" spans="1:9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SUM(C35:C42)</f>
        <v>96607.55</v>
      </c>
      <c r="D34" s="83">
        <f>SUM(D35:D42)</f>
        <v>96607.55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8">
        <v>96179.67</v>
      </c>
      <c r="D36" s="8">
        <v>96179.67</v>
      </c>
      <c r="E36" s="103"/>
    </row>
    <row r="37" spans="1:5">
      <c r="A37" s="57">
        <v>2130</v>
      </c>
      <c r="B37" s="56" t="s">
        <v>90</v>
      </c>
      <c r="C37" s="8">
        <v>427.88</v>
      </c>
      <c r="D37" s="8">
        <v>427.88</v>
      </c>
      <c r="E37" s="103"/>
    </row>
    <row r="38" spans="1:5">
      <c r="A38" s="57">
        <v>2140</v>
      </c>
      <c r="B38" s="56" t="s">
        <v>364</v>
      </c>
      <c r="C38" s="8"/>
      <c r="D38" s="8"/>
      <c r="E38" s="103"/>
    </row>
    <row r="39" spans="1:5">
      <c r="A39" s="57">
        <v>2150</v>
      </c>
      <c r="B39" s="56" t="s">
        <v>367</v>
      </c>
      <c r="C39" s="8"/>
      <c r="D39" s="8"/>
      <c r="E39" s="103"/>
    </row>
    <row r="40" spans="1:5">
      <c r="A40" s="57">
        <v>2220</v>
      </c>
      <c r="B40" s="56" t="s">
        <v>91</v>
      </c>
      <c r="C40" s="8"/>
      <c r="D40" s="8"/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3">
        <f>SUM(C45,C64)</f>
        <v>152550.57</v>
      </c>
      <c r="D44" s="83">
        <f>SUM(D45,D64)</f>
        <v>1010646.12</v>
      </c>
      <c r="E44" s="103"/>
    </row>
    <row r="45" spans="1:5">
      <c r="A45" s="58" t="s">
        <v>182</v>
      </c>
      <c r="B45" s="56"/>
      <c r="C45" s="83">
        <f>SUM(C46:C61)</f>
        <v>7012.4699999999993</v>
      </c>
      <c r="D45" s="83">
        <f>SUM(D46:D61)</f>
        <v>5743.87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486">
        <v>5743.87</v>
      </c>
      <c r="D47" s="486">
        <v>5743.87</v>
      </c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/>
      <c r="D49" s="8"/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>
        <v>1268.5999999999999</v>
      </c>
      <c r="D51" s="8"/>
      <c r="E51" s="103"/>
    </row>
    <row r="52" spans="1:5">
      <c r="A52" s="57">
        <v>3231</v>
      </c>
      <c r="B52" s="56" t="s">
        <v>160</v>
      </c>
      <c r="C52" s="8"/>
      <c r="D52" s="8"/>
      <c r="E52" s="103"/>
    </row>
    <row r="53" spans="1:5">
      <c r="A53" s="57">
        <v>3232</v>
      </c>
      <c r="B53" s="56" t="s">
        <v>161</v>
      </c>
      <c r="C53" s="8"/>
      <c r="D53" s="8"/>
      <c r="E53" s="103"/>
    </row>
    <row r="54" spans="1:5">
      <c r="A54" s="57">
        <v>3234</v>
      </c>
      <c r="B54" s="56" t="s">
        <v>162</v>
      </c>
      <c r="C54" s="8"/>
      <c r="D54" s="8"/>
      <c r="E54" s="103"/>
    </row>
    <row r="55" spans="1:5" ht="27.6">
      <c r="A55" s="57">
        <v>3236</v>
      </c>
      <c r="B55" s="56" t="s">
        <v>177</v>
      </c>
      <c r="C55" s="8"/>
      <c r="D55" s="8"/>
      <c r="E55" s="103"/>
    </row>
    <row r="56" spans="1:5" ht="41.4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83">
        <f>SUM(C65:C67)</f>
        <v>145538.1</v>
      </c>
      <c r="D64" s="83">
        <f>SUM(D65:D67)</f>
        <v>1004902.25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376</v>
      </c>
      <c r="C66" s="8">
        <v>145538.1</v>
      </c>
      <c r="D66" s="2">
        <v>1004902.25</v>
      </c>
      <c r="E66" s="103"/>
    </row>
    <row r="67" spans="1:5">
      <c r="A67" s="57">
        <v>5230</v>
      </c>
      <c r="B67" s="56" t="s">
        <v>377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27.6">
      <c r="A71" s="57">
        <v>1</v>
      </c>
      <c r="B71" s="56" t="s">
        <v>169</v>
      </c>
      <c r="C71" s="8"/>
      <c r="D71" s="8"/>
      <c r="E71" s="103"/>
    </row>
    <row r="72" spans="1:5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332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3.2">
      <c r="B89" s="64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C10" sqref="C10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2" t="s">
        <v>390</v>
      </c>
      <c r="B1" s="74"/>
      <c r="C1" s="74"/>
      <c r="D1" s="74"/>
      <c r="E1" s="74"/>
      <c r="F1" s="74"/>
      <c r="G1" s="74"/>
      <c r="H1" s="74"/>
      <c r="I1" s="418" t="s">
        <v>97</v>
      </c>
      <c r="J1" s="418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416" t="str">
        <f>'ფორმა N1'!L2</f>
        <v>09/22/2020-10/12/2020</v>
      </c>
      <c r="J2" s="417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45"/>
      <c r="C5" s="345"/>
      <c r="D5" s="345"/>
      <c r="E5" s="345"/>
      <c r="F5" s="346"/>
      <c r="G5" s="345"/>
      <c r="H5" s="345"/>
      <c r="I5" s="345"/>
      <c r="J5" s="345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1.4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3"/>
    </row>
    <row r="10" spans="1:11" s="27" customFormat="1" ht="14.4">
      <c r="A10" s="152">
        <v>1</v>
      </c>
      <c r="B10" s="501" t="s">
        <v>667</v>
      </c>
      <c r="C10" s="502" t="s">
        <v>668</v>
      </c>
      <c r="D10" s="503" t="s">
        <v>209</v>
      </c>
      <c r="E10" s="504">
        <v>41631</v>
      </c>
      <c r="F10" s="452">
        <v>117.92</v>
      </c>
      <c r="G10" s="452">
        <v>1526314.47</v>
      </c>
      <c r="H10" s="452">
        <v>646404.30000000005</v>
      </c>
      <c r="I10" s="452">
        <v>880028.09</v>
      </c>
      <c r="J10" s="505"/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0" t="s">
        <v>96</v>
      </c>
      <c r="C15" s="102"/>
      <c r="D15" s="102"/>
      <c r="E15" s="102"/>
      <c r="F15" s="211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0"/>
      <c r="D17" s="102"/>
      <c r="E17" s="102"/>
      <c r="F17" s="250"/>
      <c r="G17" s="251"/>
      <c r="H17" s="251"/>
      <c r="I17" s="99"/>
      <c r="J17" s="99"/>
    </row>
    <row r="18" spans="1:10">
      <c r="A18" s="99"/>
      <c r="B18" s="102"/>
      <c r="C18" s="212" t="s">
        <v>251</v>
      </c>
      <c r="D18" s="212"/>
      <c r="E18" s="102"/>
      <c r="F18" s="102" t="s">
        <v>256</v>
      </c>
      <c r="G18" s="99"/>
      <c r="H18" s="99"/>
      <c r="I18" s="99"/>
      <c r="J18" s="99"/>
    </row>
    <row r="19" spans="1:10">
      <c r="A19" s="99"/>
      <c r="B19" s="102"/>
      <c r="C19" s="213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3"/>
      <c r="E20" s="99"/>
      <c r="F20" s="99"/>
      <c r="G20" s="99"/>
      <c r="H20" s="99"/>
      <c r="I20" s="99"/>
      <c r="J20" s="99"/>
    </row>
    <row r="21" spans="1:10" customFormat="1" ht="13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L7" sqref="L7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5" t="s">
        <v>287</v>
      </c>
      <c r="B1" s="136"/>
      <c r="C1" s="136"/>
      <c r="D1" s="136"/>
      <c r="E1" s="136"/>
      <c r="F1" s="76"/>
      <c r="G1" s="76"/>
      <c r="H1" s="76"/>
      <c r="I1" s="432" t="s">
        <v>97</v>
      </c>
      <c r="J1" s="432"/>
      <c r="K1" s="142"/>
    </row>
    <row r="2" spans="1:12" s="23" customFormat="1">
      <c r="A2" s="103" t="s">
        <v>128</v>
      </c>
      <c r="B2" s="136"/>
      <c r="C2" s="136"/>
      <c r="D2" s="136"/>
      <c r="E2" s="136"/>
      <c r="F2" s="137"/>
      <c r="G2" s="138"/>
      <c r="H2" s="138"/>
      <c r="I2" s="416" t="str">
        <f>'ფორმა N1'!L2</f>
        <v>09/22/2020-10/12/2020</v>
      </c>
      <c r="J2" s="417"/>
      <c r="K2" s="142"/>
    </row>
    <row r="3" spans="1:12" s="23" customFormat="1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>
      <c r="A5" s="117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55.2">
      <c r="A7" s="131"/>
      <c r="B7" s="431" t="s">
        <v>208</v>
      </c>
      <c r="C7" s="431"/>
      <c r="D7" s="431" t="s">
        <v>275</v>
      </c>
      <c r="E7" s="431"/>
      <c r="F7" s="431" t="s">
        <v>276</v>
      </c>
      <c r="G7" s="431"/>
      <c r="H7" s="149" t="s">
        <v>262</v>
      </c>
      <c r="I7" s="431" t="s">
        <v>211</v>
      </c>
      <c r="J7" s="431"/>
      <c r="K7" s="143"/>
    </row>
    <row r="8" spans="1:1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>
      <c r="A9" s="60" t="s">
        <v>104</v>
      </c>
      <c r="B9" s="485">
        <v>737</v>
      </c>
      <c r="C9" s="485">
        <v>96608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485">
        <v>737</v>
      </c>
      <c r="J9" s="485">
        <v>96608</v>
      </c>
      <c r="K9" s="143"/>
    </row>
    <row r="10" spans="1:12">
      <c r="A10" s="61" t="s">
        <v>105</v>
      </c>
      <c r="B10" s="485"/>
      <c r="C10" s="485"/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485"/>
      <c r="J10" s="485"/>
      <c r="K10" s="143"/>
    </row>
    <row r="11" spans="1:12">
      <c r="A11" s="61" t="s">
        <v>106</v>
      </c>
      <c r="B11" s="485"/>
      <c r="C11" s="485"/>
      <c r="D11" s="26"/>
      <c r="E11" s="26"/>
      <c r="F11" s="26"/>
      <c r="G11" s="26"/>
      <c r="H11" s="26"/>
      <c r="I11" s="485"/>
      <c r="J11" s="485"/>
      <c r="K11" s="143"/>
    </row>
    <row r="12" spans="1:12">
      <c r="A12" s="61" t="s">
        <v>107</v>
      </c>
      <c r="B12" s="485"/>
      <c r="C12" s="485"/>
      <c r="D12" s="26"/>
      <c r="E12" s="26"/>
      <c r="F12" s="26"/>
      <c r="G12" s="26"/>
      <c r="H12" s="26"/>
      <c r="I12" s="485"/>
      <c r="J12" s="485"/>
      <c r="K12" s="143"/>
    </row>
    <row r="13" spans="1:12">
      <c r="A13" s="61" t="s">
        <v>108</v>
      </c>
      <c r="B13" s="485"/>
      <c r="C13" s="485"/>
      <c r="D13" s="26"/>
      <c r="E13" s="26"/>
      <c r="F13" s="26"/>
      <c r="G13" s="26"/>
      <c r="H13" s="26"/>
      <c r="I13" s="485"/>
      <c r="J13" s="485"/>
      <c r="K13" s="143"/>
    </row>
    <row r="14" spans="1:12">
      <c r="A14" s="61" t="s">
        <v>109</v>
      </c>
      <c r="B14" s="485">
        <v>736</v>
      </c>
      <c r="C14" s="485">
        <v>96180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485">
        <v>736</v>
      </c>
      <c r="J14" s="485">
        <v>96180</v>
      </c>
      <c r="K14" s="143"/>
    </row>
    <row r="15" spans="1:12">
      <c r="A15" s="61" t="s">
        <v>110</v>
      </c>
      <c r="B15" s="485">
        <v>2</v>
      </c>
      <c r="C15" s="485">
        <v>12960</v>
      </c>
      <c r="D15" s="26"/>
      <c r="E15" s="26"/>
      <c r="F15" s="26"/>
      <c r="G15" s="26"/>
      <c r="H15" s="26"/>
      <c r="I15" s="485">
        <v>2</v>
      </c>
      <c r="J15" s="485">
        <v>12960</v>
      </c>
      <c r="K15" s="143"/>
    </row>
    <row r="16" spans="1:12">
      <c r="A16" s="61" t="s">
        <v>111</v>
      </c>
      <c r="B16" s="485">
        <v>734</v>
      </c>
      <c r="C16" s="485">
        <v>83220</v>
      </c>
      <c r="D16" s="26"/>
      <c r="E16" s="26"/>
      <c r="F16" s="26"/>
      <c r="G16" s="26"/>
      <c r="H16" s="26"/>
      <c r="I16" s="485">
        <v>734</v>
      </c>
      <c r="J16" s="485">
        <v>83220</v>
      </c>
      <c r="K16" s="143"/>
    </row>
    <row r="17" spans="1:11">
      <c r="A17" s="61" t="s">
        <v>112</v>
      </c>
      <c r="B17" s="485">
        <v>1</v>
      </c>
      <c r="C17" s="485">
        <v>428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485">
        <v>1</v>
      </c>
      <c r="J17" s="485">
        <v>428</v>
      </c>
      <c r="K17" s="143"/>
    </row>
    <row r="18" spans="1:11">
      <c r="A18" s="61" t="s">
        <v>113</v>
      </c>
      <c r="B18" s="485"/>
      <c r="C18" s="485"/>
      <c r="D18" s="26"/>
      <c r="E18" s="26"/>
      <c r="F18" s="26"/>
      <c r="G18" s="26"/>
      <c r="H18" s="26"/>
      <c r="I18" s="485"/>
      <c r="J18" s="485"/>
      <c r="K18" s="143"/>
    </row>
    <row r="19" spans="1:11">
      <c r="A19" s="61" t="s">
        <v>114</v>
      </c>
      <c r="B19" s="485">
        <v>1</v>
      </c>
      <c r="C19" s="485">
        <v>428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485">
        <v>1</v>
      </c>
      <c r="J19" s="485">
        <v>428</v>
      </c>
      <c r="K19" s="143"/>
    </row>
    <row r="20" spans="1:11">
      <c r="A20" s="61" t="s">
        <v>115</v>
      </c>
      <c r="B20" s="485"/>
      <c r="C20" s="485"/>
      <c r="D20" s="26"/>
      <c r="E20" s="26"/>
      <c r="F20" s="26"/>
      <c r="G20" s="26"/>
      <c r="H20" s="26"/>
      <c r="I20" s="485"/>
      <c r="J20" s="485"/>
      <c r="K20" s="143"/>
    </row>
    <row r="21" spans="1:11">
      <c r="A21" s="61" t="s">
        <v>116</v>
      </c>
      <c r="B21" s="485">
        <v>1</v>
      </c>
      <c r="C21" s="485">
        <v>428</v>
      </c>
      <c r="D21" s="26"/>
      <c r="E21" s="26"/>
      <c r="F21" s="26"/>
      <c r="G21" s="26"/>
      <c r="H21" s="26"/>
      <c r="I21" s="485">
        <v>1</v>
      </c>
      <c r="J21" s="485">
        <v>428</v>
      </c>
      <c r="K21" s="143"/>
    </row>
    <row r="22" spans="1:11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27.6">
      <c r="A40" s="61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69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8"/>
      <c r="C48" s="68"/>
      <c r="F48" s="68"/>
      <c r="G48" s="71"/>
      <c r="H48" s="68"/>
      <c r="I48"/>
      <c r="J48"/>
    </row>
    <row r="49" spans="1:10" s="2" customFormat="1">
      <c r="B49" s="67" t="s">
        <v>251</v>
      </c>
      <c r="F49" s="12" t="s">
        <v>256</v>
      </c>
      <c r="G49" s="70"/>
      <c r="I49"/>
      <c r="J49"/>
    </row>
    <row r="50" spans="1:10" s="2" customFormat="1">
      <c r="B50" s="64" t="s">
        <v>127</v>
      </c>
      <c r="F50" s="2" t="s">
        <v>252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ColWidth="9.109375" defaultRowHeight="13.8"/>
  <cols>
    <col min="1" max="1" width="12" style="178" customWidth="1"/>
    <col min="2" max="2" width="13.33203125" style="178" customWidth="1"/>
    <col min="3" max="3" width="21.44140625" style="178" customWidth="1"/>
    <col min="4" max="4" width="17.88671875" style="178" customWidth="1"/>
    <col min="5" max="5" width="12.6640625" style="178" customWidth="1"/>
    <col min="6" max="6" width="36.88671875" style="178" customWidth="1"/>
    <col min="7" max="7" width="22.33203125" style="178" customWidth="1"/>
    <col min="8" max="8" width="0.5546875" style="178" customWidth="1"/>
    <col min="9" max="16384" width="9.109375" style="178"/>
  </cols>
  <sheetData>
    <row r="1" spans="1:8">
      <c r="A1" s="72" t="s">
        <v>335</v>
      </c>
      <c r="B1" s="74"/>
      <c r="C1" s="74"/>
      <c r="D1" s="74"/>
      <c r="E1" s="74"/>
      <c r="F1" s="74"/>
      <c r="G1" s="157" t="s">
        <v>97</v>
      </c>
      <c r="H1" s="158"/>
    </row>
    <row r="2" spans="1:8">
      <c r="A2" s="74" t="s">
        <v>128</v>
      </c>
      <c r="B2" s="74"/>
      <c r="C2" s="74"/>
      <c r="D2" s="74"/>
      <c r="E2" s="74"/>
      <c r="F2" s="74"/>
      <c r="G2" s="159" t="str">
        <f>'ფორმა N1'!L2</f>
        <v>09/22/2020-10/12/2020</v>
      </c>
      <c r="H2" s="158"/>
    </row>
    <row r="3" spans="1:8">
      <c r="A3" s="74"/>
      <c r="B3" s="74"/>
      <c r="C3" s="74"/>
      <c r="D3" s="74"/>
      <c r="E3" s="74"/>
      <c r="F3" s="74"/>
      <c r="G3" s="100"/>
      <c r="H3" s="158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200"/>
      <c r="C5" s="200"/>
      <c r="D5" s="200"/>
      <c r="E5" s="200"/>
      <c r="F5" s="200"/>
      <c r="G5" s="200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0" t="s">
        <v>295</v>
      </c>
      <c r="B8" s="160" t="s">
        <v>129</v>
      </c>
      <c r="C8" s="161" t="s">
        <v>333</v>
      </c>
      <c r="D8" s="161" t="s">
        <v>334</v>
      </c>
      <c r="E8" s="161" t="s">
        <v>258</v>
      </c>
      <c r="F8" s="160" t="s">
        <v>300</v>
      </c>
      <c r="G8" s="161" t="s">
        <v>296</v>
      </c>
      <c r="H8" s="103"/>
    </row>
    <row r="9" spans="1:8">
      <c r="A9" s="162" t="s">
        <v>297</v>
      </c>
      <c r="B9" s="163"/>
      <c r="C9" s="164"/>
      <c r="D9" s="165"/>
      <c r="E9" s="165"/>
      <c r="F9" s="165"/>
      <c r="G9" s="166"/>
      <c r="H9" s="103"/>
    </row>
    <row r="10" spans="1:8" ht="14.4">
      <c r="A10" s="163">
        <v>1</v>
      </c>
      <c r="B10" s="150"/>
      <c r="C10" s="167"/>
      <c r="D10" s="168"/>
      <c r="E10" s="168"/>
      <c r="F10" s="168"/>
      <c r="G10" s="169" t="str">
        <f>IF(ISBLANK(B10),"",G9+C10-D10)</f>
        <v/>
      </c>
      <c r="H10" s="103"/>
    </row>
    <row r="11" spans="1:8" ht="14.4">
      <c r="A11" s="163">
        <v>2</v>
      </c>
      <c r="B11" s="150"/>
      <c r="C11" s="167"/>
      <c r="D11" s="168"/>
      <c r="E11" s="168"/>
      <c r="F11" s="168"/>
      <c r="G11" s="169" t="str">
        <f t="shared" ref="G11:G38" si="0">IF(ISBLANK(B11),"",G10+C11-D11)</f>
        <v/>
      </c>
      <c r="H11" s="103"/>
    </row>
    <row r="12" spans="1:8" ht="14.4">
      <c r="A12" s="163">
        <v>3</v>
      </c>
      <c r="B12" s="150"/>
      <c r="C12" s="167"/>
      <c r="D12" s="168"/>
      <c r="E12" s="168"/>
      <c r="F12" s="168"/>
      <c r="G12" s="169" t="str">
        <f t="shared" si="0"/>
        <v/>
      </c>
      <c r="H12" s="103"/>
    </row>
    <row r="13" spans="1:8" ht="14.4">
      <c r="A13" s="163">
        <v>4</v>
      </c>
      <c r="B13" s="150"/>
      <c r="C13" s="167"/>
      <c r="D13" s="168"/>
      <c r="E13" s="168"/>
      <c r="F13" s="168"/>
      <c r="G13" s="169" t="str">
        <f t="shared" si="0"/>
        <v/>
      </c>
      <c r="H13" s="103"/>
    </row>
    <row r="14" spans="1:8" ht="14.4">
      <c r="A14" s="163">
        <v>5</v>
      </c>
      <c r="B14" s="150"/>
      <c r="C14" s="167"/>
      <c r="D14" s="168"/>
      <c r="E14" s="168"/>
      <c r="F14" s="168"/>
      <c r="G14" s="169" t="str">
        <f t="shared" si="0"/>
        <v/>
      </c>
      <c r="H14" s="103"/>
    </row>
    <row r="15" spans="1:8" ht="14.4">
      <c r="A15" s="163">
        <v>6</v>
      </c>
      <c r="B15" s="150"/>
      <c r="C15" s="167"/>
      <c r="D15" s="168"/>
      <c r="E15" s="168"/>
      <c r="F15" s="168"/>
      <c r="G15" s="169" t="str">
        <f t="shared" si="0"/>
        <v/>
      </c>
      <c r="H15" s="103"/>
    </row>
    <row r="16" spans="1:8" ht="14.4">
      <c r="A16" s="163">
        <v>7</v>
      </c>
      <c r="B16" s="150"/>
      <c r="C16" s="167"/>
      <c r="D16" s="168"/>
      <c r="E16" s="168"/>
      <c r="F16" s="168"/>
      <c r="G16" s="169" t="str">
        <f t="shared" si="0"/>
        <v/>
      </c>
      <c r="H16" s="103"/>
    </row>
    <row r="17" spans="1:8" ht="14.4">
      <c r="A17" s="163">
        <v>8</v>
      </c>
      <c r="B17" s="150"/>
      <c r="C17" s="167"/>
      <c r="D17" s="168"/>
      <c r="E17" s="168"/>
      <c r="F17" s="168"/>
      <c r="G17" s="169" t="str">
        <f t="shared" si="0"/>
        <v/>
      </c>
      <c r="H17" s="103"/>
    </row>
    <row r="18" spans="1:8" ht="14.4">
      <c r="A18" s="163">
        <v>9</v>
      </c>
      <c r="B18" s="150"/>
      <c r="C18" s="167"/>
      <c r="D18" s="168"/>
      <c r="E18" s="168"/>
      <c r="F18" s="168"/>
      <c r="G18" s="169" t="str">
        <f t="shared" si="0"/>
        <v/>
      </c>
      <c r="H18" s="103"/>
    </row>
    <row r="19" spans="1:8" ht="14.4">
      <c r="A19" s="163">
        <v>10</v>
      </c>
      <c r="B19" s="150"/>
      <c r="C19" s="167"/>
      <c r="D19" s="168"/>
      <c r="E19" s="168"/>
      <c r="F19" s="168"/>
      <c r="G19" s="169" t="str">
        <f t="shared" si="0"/>
        <v/>
      </c>
      <c r="H19" s="103"/>
    </row>
    <row r="20" spans="1:8" ht="14.4">
      <c r="A20" s="163">
        <v>11</v>
      </c>
      <c r="B20" s="150"/>
      <c r="C20" s="167"/>
      <c r="D20" s="168"/>
      <c r="E20" s="168"/>
      <c r="F20" s="168"/>
      <c r="G20" s="169" t="str">
        <f t="shared" si="0"/>
        <v/>
      </c>
      <c r="H20" s="103"/>
    </row>
    <row r="21" spans="1:8" ht="14.4">
      <c r="A21" s="163">
        <v>12</v>
      </c>
      <c r="B21" s="150"/>
      <c r="C21" s="167"/>
      <c r="D21" s="168"/>
      <c r="E21" s="168"/>
      <c r="F21" s="168"/>
      <c r="G21" s="169" t="str">
        <f t="shared" si="0"/>
        <v/>
      </c>
      <c r="H21" s="103"/>
    </row>
    <row r="22" spans="1:8" ht="14.4">
      <c r="A22" s="163">
        <v>13</v>
      </c>
      <c r="B22" s="150"/>
      <c r="C22" s="167"/>
      <c r="D22" s="168"/>
      <c r="E22" s="168"/>
      <c r="F22" s="168"/>
      <c r="G22" s="169" t="str">
        <f t="shared" si="0"/>
        <v/>
      </c>
      <c r="H22" s="103"/>
    </row>
    <row r="23" spans="1:8" ht="14.4">
      <c r="A23" s="163">
        <v>14</v>
      </c>
      <c r="B23" s="150"/>
      <c r="C23" s="167"/>
      <c r="D23" s="168"/>
      <c r="E23" s="168"/>
      <c r="F23" s="168"/>
      <c r="G23" s="169" t="str">
        <f t="shared" si="0"/>
        <v/>
      </c>
      <c r="H23" s="103"/>
    </row>
    <row r="24" spans="1:8" ht="14.4">
      <c r="A24" s="163">
        <v>15</v>
      </c>
      <c r="B24" s="150"/>
      <c r="C24" s="167"/>
      <c r="D24" s="168"/>
      <c r="E24" s="168"/>
      <c r="F24" s="168"/>
      <c r="G24" s="169" t="str">
        <f t="shared" si="0"/>
        <v/>
      </c>
      <c r="H24" s="103"/>
    </row>
    <row r="25" spans="1:8" ht="14.4">
      <c r="A25" s="163">
        <v>16</v>
      </c>
      <c r="B25" s="150"/>
      <c r="C25" s="167"/>
      <c r="D25" s="168"/>
      <c r="E25" s="168"/>
      <c r="F25" s="168"/>
      <c r="G25" s="169" t="str">
        <f t="shared" si="0"/>
        <v/>
      </c>
      <c r="H25" s="103"/>
    </row>
    <row r="26" spans="1:8" ht="14.4">
      <c r="A26" s="163">
        <v>17</v>
      </c>
      <c r="B26" s="150"/>
      <c r="C26" s="167"/>
      <c r="D26" s="168"/>
      <c r="E26" s="168"/>
      <c r="F26" s="168"/>
      <c r="G26" s="169" t="str">
        <f t="shared" si="0"/>
        <v/>
      </c>
      <c r="H26" s="103"/>
    </row>
    <row r="27" spans="1:8" ht="14.4">
      <c r="A27" s="163">
        <v>18</v>
      </c>
      <c r="B27" s="150"/>
      <c r="C27" s="167"/>
      <c r="D27" s="168"/>
      <c r="E27" s="168"/>
      <c r="F27" s="168"/>
      <c r="G27" s="169" t="str">
        <f t="shared" si="0"/>
        <v/>
      </c>
      <c r="H27" s="103"/>
    </row>
    <row r="28" spans="1:8" ht="14.4">
      <c r="A28" s="163">
        <v>19</v>
      </c>
      <c r="B28" s="150"/>
      <c r="C28" s="167"/>
      <c r="D28" s="168"/>
      <c r="E28" s="168"/>
      <c r="F28" s="168"/>
      <c r="G28" s="169" t="str">
        <f t="shared" si="0"/>
        <v/>
      </c>
      <c r="H28" s="103"/>
    </row>
    <row r="29" spans="1:8" ht="14.4">
      <c r="A29" s="163">
        <v>20</v>
      </c>
      <c r="B29" s="150"/>
      <c r="C29" s="167"/>
      <c r="D29" s="168"/>
      <c r="E29" s="168"/>
      <c r="F29" s="168"/>
      <c r="G29" s="169" t="str">
        <f t="shared" si="0"/>
        <v/>
      </c>
      <c r="H29" s="103"/>
    </row>
    <row r="30" spans="1:8" ht="14.4">
      <c r="A30" s="163">
        <v>21</v>
      </c>
      <c r="B30" s="150"/>
      <c r="C30" s="170"/>
      <c r="D30" s="171"/>
      <c r="E30" s="171"/>
      <c r="F30" s="171"/>
      <c r="G30" s="169" t="str">
        <f t="shared" si="0"/>
        <v/>
      </c>
      <c r="H30" s="103"/>
    </row>
    <row r="31" spans="1:8" ht="14.4">
      <c r="A31" s="163">
        <v>22</v>
      </c>
      <c r="B31" s="150"/>
      <c r="C31" s="170"/>
      <c r="D31" s="171"/>
      <c r="E31" s="171"/>
      <c r="F31" s="171"/>
      <c r="G31" s="169" t="str">
        <f t="shared" si="0"/>
        <v/>
      </c>
      <c r="H31" s="103"/>
    </row>
    <row r="32" spans="1:8" ht="14.4">
      <c r="A32" s="163">
        <v>23</v>
      </c>
      <c r="B32" s="150"/>
      <c r="C32" s="170"/>
      <c r="D32" s="171"/>
      <c r="E32" s="171"/>
      <c r="F32" s="171"/>
      <c r="G32" s="169" t="str">
        <f t="shared" si="0"/>
        <v/>
      </c>
      <c r="H32" s="103"/>
    </row>
    <row r="33" spans="1:10" ht="14.4">
      <c r="A33" s="163">
        <v>24</v>
      </c>
      <c r="B33" s="150"/>
      <c r="C33" s="170"/>
      <c r="D33" s="171"/>
      <c r="E33" s="171"/>
      <c r="F33" s="171"/>
      <c r="G33" s="169" t="str">
        <f t="shared" si="0"/>
        <v/>
      </c>
      <c r="H33" s="103"/>
    </row>
    <row r="34" spans="1:10" ht="14.4">
      <c r="A34" s="163">
        <v>25</v>
      </c>
      <c r="B34" s="150"/>
      <c r="C34" s="170"/>
      <c r="D34" s="171"/>
      <c r="E34" s="171"/>
      <c r="F34" s="171"/>
      <c r="G34" s="169" t="str">
        <f t="shared" si="0"/>
        <v/>
      </c>
      <c r="H34" s="103"/>
    </row>
    <row r="35" spans="1:10" ht="14.4">
      <c r="A35" s="163">
        <v>26</v>
      </c>
      <c r="B35" s="150"/>
      <c r="C35" s="170"/>
      <c r="D35" s="171"/>
      <c r="E35" s="171"/>
      <c r="F35" s="171"/>
      <c r="G35" s="169" t="str">
        <f t="shared" si="0"/>
        <v/>
      </c>
      <c r="H35" s="103"/>
    </row>
    <row r="36" spans="1:10" ht="14.4">
      <c r="A36" s="163">
        <v>27</v>
      </c>
      <c r="B36" s="150"/>
      <c r="C36" s="170"/>
      <c r="D36" s="171"/>
      <c r="E36" s="171"/>
      <c r="F36" s="171"/>
      <c r="G36" s="169" t="str">
        <f t="shared" si="0"/>
        <v/>
      </c>
      <c r="H36" s="103"/>
    </row>
    <row r="37" spans="1:10" ht="14.4">
      <c r="A37" s="163">
        <v>28</v>
      </c>
      <c r="B37" s="150"/>
      <c r="C37" s="170"/>
      <c r="D37" s="171"/>
      <c r="E37" s="171"/>
      <c r="F37" s="171"/>
      <c r="G37" s="169" t="str">
        <f t="shared" si="0"/>
        <v/>
      </c>
      <c r="H37" s="103"/>
    </row>
    <row r="38" spans="1:10" ht="14.4">
      <c r="A38" s="163">
        <v>29</v>
      </c>
      <c r="B38" s="150"/>
      <c r="C38" s="170"/>
      <c r="D38" s="171"/>
      <c r="E38" s="171"/>
      <c r="F38" s="171"/>
      <c r="G38" s="169" t="str">
        <f t="shared" si="0"/>
        <v/>
      </c>
      <c r="H38" s="103"/>
    </row>
    <row r="39" spans="1:10" ht="14.4">
      <c r="A39" s="163" t="s">
        <v>261</v>
      </c>
      <c r="B39" s="150"/>
      <c r="C39" s="170"/>
      <c r="D39" s="171"/>
      <c r="E39" s="171"/>
      <c r="F39" s="171"/>
      <c r="G39" s="169" t="str">
        <f>IF(ISBLANK(B39),"",#REF!+C39-D39)</f>
        <v/>
      </c>
      <c r="H39" s="103"/>
    </row>
    <row r="40" spans="1:10">
      <c r="A40" s="172" t="s">
        <v>298</v>
      </c>
      <c r="B40" s="173"/>
      <c r="C40" s="174"/>
      <c r="D40" s="175"/>
      <c r="E40" s="175"/>
      <c r="F40" s="176"/>
      <c r="G40" s="177" t="str">
        <f>G39</f>
        <v/>
      </c>
      <c r="H40" s="103"/>
    </row>
    <row r="44" spans="1:10">
      <c r="B44" s="180" t="s">
        <v>96</v>
      </c>
      <c r="F44" s="181"/>
    </row>
    <row r="45" spans="1:10">
      <c r="F45" s="179"/>
      <c r="G45" s="179"/>
      <c r="H45" s="179"/>
      <c r="I45" s="179"/>
      <c r="J45" s="179"/>
    </row>
    <row r="46" spans="1:10">
      <c r="C46" s="182"/>
      <c r="F46" s="182"/>
      <c r="G46" s="183"/>
      <c r="H46" s="179"/>
      <c r="I46" s="179"/>
      <c r="J46" s="179"/>
    </row>
    <row r="47" spans="1:10">
      <c r="A47" s="179"/>
      <c r="C47" s="184" t="s">
        <v>251</v>
      </c>
      <c r="F47" s="185" t="s">
        <v>256</v>
      </c>
      <c r="G47" s="183"/>
      <c r="H47" s="179"/>
      <c r="I47" s="179"/>
      <c r="J47" s="179"/>
    </row>
    <row r="48" spans="1:10">
      <c r="A48" s="179"/>
      <c r="C48" s="186" t="s">
        <v>127</v>
      </c>
      <c r="F48" s="178" t="s">
        <v>252</v>
      </c>
      <c r="G48" s="179"/>
      <c r="H48" s="179"/>
      <c r="I48" s="179"/>
      <c r="J48" s="179"/>
    </row>
    <row r="49" spans="2:2" s="179" customFormat="1">
      <c r="B49" s="178"/>
    </row>
    <row r="50" spans="2:2" s="179" customFormat="1" ht="13.2"/>
    <row r="51" spans="2:2" s="179" customFormat="1" ht="13.2"/>
    <row r="52" spans="2:2" s="179" customFormat="1" ht="13.2"/>
    <row r="53" spans="2:2" s="179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4"/>
  <sheetViews>
    <sheetView view="pageBreakPreview" topLeftCell="A5" zoomScale="80" zoomScaleNormal="80" zoomScaleSheetLayoutView="80" workbookViewId="0">
      <selection activeCell="H13" sqref="H13"/>
    </sheetView>
  </sheetViews>
  <sheetFormatPr defaultColWidth="9.109375" defaultRowHeight="13.2"/>
  <cols>
    <col min="1" max="1" width="6" style="194" customWidth="1"/>
    <col min="2" max="2" width="14" style="194" customWidth="1"/>
    <col min="3" max="3" width="25.109375" style="194" bestFit="1" customWidth="1"/>
    <col min="4" max="4" width="18.44140625" style="194" customWidth="1"/>
    <col min="5" max="5" width="19.5546875" style="194" customWidth="1"/>
    <col min="6" max="6" width="22" style="194" customWidth="1"/>
    <col min="7" max="7" width="25.33203125" style="194" customWidth="1"/>
    <col min="8" max="8" width="18.33203125" style="194" customWidth="1"/>
    <col min="9" max="9" width="17.109375" style="194" customWidth="1"/>
    <col min="10" max="16384" width="9.109375" style="194"/>
  </cols>
  <sheetData>
    <row r="1" spans="1:9" ht="13.8">
      <c r="A1" s="187" t="s">
        <v>457</v>
      </c>
      <c r="B1" s="187"/>
      <c r="C1" s="188"/>
      <c r="D1" s="188"/>
      <c r="E1" s="188"/>
      <c r="F1" s="188"/>
      <c r="G1" s="188"/>
      <c r="H1" s="188"/>
      <c r="I1" s="353" t="s">
        <v>97</v>
      </c>
    </row>
    <row r="2" spans="1:9" ht="13.8">
      <c r="A2" s="146" t="s">
        <v>128</v>
      </c>
      <c r="B2" s="146"/>
      <c r="C2" s="188"/>
      <c r="D2" s="188"/>
      <c r="E2" s="188"/>
      <c r="F2" s="188"/>
      <c r="G2" s="188"/>
      <c r="H2" s="188"/>
      <c r="I2" s="350" t="str">
        <f>'ფორმა N1'!L2</f>
        <v>09/22/2020-10/12/2020</v>
      </c>
    </row>
    <row r="3" spans="1:9" ht="13.8">
      <c r="A3" s="188"/>
      <c r="B3" s="188"/>
      <c r="C3" s="188"/>
      <c r="D3" s="188"/>
      <c r="E3" s="188"/>
      <c r="F3" s="188"/>
      <c r="G3" s="188"/>
      <c r="H3" s="188"/>
      <c r="I3" s="139"/>
    </row>
    <row r="4" spans="1:9" ht="13.8">
      <c r="A4" s="112" t="s">
        <v>257</v>
      </c>
      <c r="B4" s="112"/>
      <c r="C4" s="112"/>
      <c r="D4" s="112"/>
      <c r="E4" s="361"/>
      <c r="F4" s="189"/>
      <c r="G4" s="188"/>
      <c r="H4" s="188"/>
      <c r="I4" s="189"/>
    </row>
    <row r="5" spans="1:9" s="366" customFormat="1" ht="13.8">
      <c r="A5" s="362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62"/>
      <c r="C5" s="363"/>
      <c r="D5" s="363"/>
      <c r="E5" s="363"/>
      <c r="F5" s="364"/>
      <c r="G5" s="365"/>
      <c r="H5" s="365"/>
      <c r="I5" s="364"/>
    </row>
    <row r="6" spans="1:9" ht="15">
      <c r="A6" s="140"/>
      <c r="B6" s="140"/>
      <c r="C6" s="367"/>
      <c r="D6" s="367"/>
      <c r="E6" s="367"/>
      <c r="F6" s="188"/>
      <c r="G6" s="188"/>
      <c r="H6" s="188"/>
      <c r="I6" s="188"/>
    </row>
    <row r="7" spans="1:9" ht="55.2">
      <c r="A7" s="368" t="s">
        <v>64</v>
      </c>
      <c r="B7" s="368" t="s">
        <v>448</v>
      </c>
      <c r="C7" s="369" t="s">
        <v>449</v>
      </c>
      <c r="D7" s="369" t="s">
        <v>450</v>
      </c>
      <c r="E7" s="369" t="s">
        <v>451</v>
      </c>
      <c r="F7" s="369" t="s">
        <v>344</v>
      </c>
      <c r="G7" s="369" t="s">
        <v>452</v>
      </c>
      <c r="H7" s="369" t="s">
        <v>453</v>
      </c>
      <c r="I7" s="369" t="s">
        <v>454</v>
      </c>
    </row>
    <row r="8" spans="1:9" ht="13.8">
      <c r="A8" s="368">
        <v>1</v>
      </c>
      <c r="B8" s="368">
        <v>2</v>
      </c>
      <c r="C8" s="368">
        <v>3</v>
      </c>
      <c r="D8" s="369">
        <v>4</v>
      </c>
      <c r="E8" s="368">
        <v>5</v>
      </c>
      <c r="F8" s="369">
        <v>6</v>
      </c>
      <c r="G8" s="368">
        <v>7</v>
      </c>
      <c r="H8" s="369">
        <v>8</v>
      </c>
      <c r="I8" s="369">
        <v>9</v>
      </c>
    </row>
    <row r="9" spans="1:9" ht="27.6">
      <c r="A9" s="370">
        <v>1</v>
      </c>
      <c r="B9" s="370" t="s">
        <v>597</v>
      </c>
      <c r="C9" s="467" t="s">
        <v>609</v>
      </c>
      <c r="D9" s="468" t="s">
        <v>610</v>
      </c>
      <c r="E9" s="469" t="s">
        <v>611</v>
      </c>
      <c r="F9" s="469" t="s">
        <v>612</v>
      </c>
      <c r="G9" s="468" t="s">
        <v>613</v>
      </c>
      <c r="H9" s="470" t="s">
        <v>593</v>
      </c>
      <c r="I9" s="464" t="s">
        <v>588</v>
      </c>
    </row>
    <row r="10" spans="1:9" ht="41.4">
      <c r="A10" s="370">
        <v>2</v>
      </c>
      <c r="B10" s="370" t="s">
        <v>597</v>
      </c>
      <c r="C10" s="518" t="s">
        <v>599</v>
      </c>
      <c r="D10" s="519" t="s">
        <v>598</v>
      </c>
      <c r="E10" s="371" t="s">
        <v>602</v>
      </c>
      <c r="F10" s="521" t="s">
        <v>600</v>
      </c>
      <c r="G10" s="371" t="s">
        <v>601</v>
      </c>
      <c r="H10" s="465" t="s">
        <v>594</v>
      </c>
      <c r="I10" s="464" t="s">
        <v>589</v>
      </c>
    </row>
    <row r="11" spans="1:9" ht="55.2">
      <c r="A11" s="370">
        <v>3</v>
      </c>
      <c r="B11" s="370" t="s">
        <v>597</v>
      </c>
      <c r="C11" s="520" t="s">
        <v>686</v>
      </c>
      <c r="D11" s="520" t="s">
        <v>685</v>
      </c>
      <c r="E11" s="371" t="s">
        <v>687</v>
      </c>
      <c r="F11" s="520" t="s">
        <v>684</v>
      </c>
      <c r="G11" s="520" t="s">
        <v>683</v>
      </c>
      <c r="H11" s="465" t="s">
        <v>595</v>
      </c>
      <c r="I11" s="464" t="s">
        <v>590</v>
      </c>
    </row>
    <row r="12" spans="1:9" ht="27.6">
      <c r="A12" s="370">
        <v>4</v>
      </c>
      <c r="B12" s="370" t="s">
        <v>597</v>
      </c>
      <c r="C12" s="518" t="s">
        <v>606</v>
      </c>
      <c r="D12" s="519" t="s">
        <v>603</v>
      </c>
      <c r="E12" s="371" t="s">
        <v>608</v>
      </c>
      <c r="F12" s="370" t="s">
        <v>605</v>
      </c>
      <c r="G12" s="371" t="s">
        <v>607</v>
      </c>
      <c r="H12" s="465" t="s">
        <v>596</v>
      </c>
      <c r="I12" s="464" t="s">
        <v>591</v>
      </c>
    </row>
    <row r="13" spans="1:9" ht="13.8">
      <c r="A13" s="370">
        <v>5</v>
      </c>
      <c r="B13" s="370" t="s">
        <v>597</v>
      </c>
      <c r="C13" s="371" t="s">
        <v>688</v>
      </c>
      <c r="D13" s="371" t="s">
        <v>679</v>
      </c>
      <c r="E13" s="371" t="s">
        <v>682</v>
      </c>
      <c r="F13" s="370" t="s">
        <v>680</v>
      </c>
      <c r="G13" s="371" t="s">
        <v>681</v>
      </c>
      <c r="H13" s="522">
        <v>53001016577</v>
      </c>
      <c r="I13" s="464" t="s">
        <v>592</v>
      </c>
    </row>
    <row r="14" spans="1:9" ht="13.8">
      <c r="A14" s="370">
        <v>6</v>
      </c>
      <c r="B14" s="370"/>
      <c r="C14" s="371"/>
      <c r="D14" s="371"/>
      <c r="E14" s="371"/>
      <c r="F14" s="371"/>
      <c r="G14" s="371"/>
      <c r="H14" s="371"/>
      <c r="I14" s="371"/>
    </row>
    <row r="15" spans="1:9" ht="13.8">
      <c r="A15" s="370">
        <v>7</v>
      </c>
      <c r="B15" s="370"/>
      <c r="C15" s="371"/>
      <c r="D15" s="371"/>
      <c r="E15" s="371"/>
      <c r="F15" s="371"/>
      <c r="G15" s="371"/>
      <c r="H15" s="371"/>
      <c r="I15" s="371"/>
    </row>
    <row r="16" spans="1:9" ht="13.8">
      <c r="A16" s="370">
        <v>8</v>
      </c>
      <c r="B16" s="370"/>
      <c r="C16" s="371"/>
      <c r="D16" s="371"/>
      <c r="E16" s="371"/>
      <c r="F16" s="371"/>
      <c r="G16" s="371"/>
      <c r="H16" s="371"/>
      <c r="I16" s="371"/>
    </row>
    <row r="17" spans="1:9" ht="13.8">
      <c r="A17" s="370">
        <v>9</v>
      </c>
      <c r="B17" s="370"/>
      <c r="C17" s="371"/>
      <c r="D17" s="371"/>
      <c r="E17" s="371"/>
      <c r="F17" s="371"/>
      <c r="G17" s="371"/>
      <c r="H17" s="371"/>
      <c r="I17" s="371"/>
    </row>
    <row r="18" spans="1:9" ht="13.8">
      <c r="A18" s="370">
        <v>10</v>
      </c>
      <c r="B18" s="370"/>
      <c r="C18" s="371"/>
      <c r="D18" s="371"/>
      <c r="E18" s="371"/>
      <c r="F18" s="371"/>
      <c r="G18" s="371"/>
      <c r="H18" s="371"/>
      <c r="I18" s="371"/>
    </row>
    <row r="19" spans="1:9" ht="13.8">
      <c r="A19" s="370">
        <v>11</v>
      </c>
      <c r="B19" s="370"/>
      <c r="C19" s="371"/>
      <c r="D19" s="371"/>
      <c r="E19" s="371"/>
      <c r="F19" s="371"/>
      <c r="G19" s="371"/>
      <c r="H19" s="371"/>
      <c r="I19" s="371"/>
    </row>
    <row r="20" spans="1:9" ht="13.8">
      <c r="A20" s="370">
        <v>12</v>
      </c>
      <c r="B20" s="370"/>
      <c r="C20" s="371"/>
      <c r="D20" s="371"/>
      <c r="E20" s="371"/>
      <c r="F20" s="371"/>
      <c r="G20" s="371"/>
      <c r="H20" s="371"/>
      <c r="I20" s="371"/>
    </row>
    <row r="21" spans="1:9" ht="13.8">
      <c r="A21" s="370">
        <v>13</v>
      </c>
      <c r="B21" s="370"/>
      <c r="C21" s="371"/>
      <c r="D21" s="371"/>
      <c r="E21" s="371"/>
      <c r="F21" s="371"/>
      <c r="G21" s="371"/>
      <c r="H21" s="371"/>
      <c r="I21" s="371"/>
    </row>
    <row r="22" spans="1:9" ht="13.8">
      <c r="A22" s="370">
        <v>14</v>
      </c>
      <c r="B22" s="370"/>
      <c r="C22" s="371"/>
      <c r="D22" s="371"/>
      <c r="E22" s="371"/>
      <c r="F22" s="371"/>
      <c r="G22" s="371"/>
      <c r="H22" s="371"/>
      <c r="I22" s="371"/>
    </row>
    <row r="23" spans="1:9" ht="13.8">
      <c r="A23" s="370">
        <v>15</v>
      </c>
      <c r="B23" s="370"/>
      <c r="C23" s="371"/>
      <c r="D23" s="371"/>
      <c r="E23" s="371"/>
      <c r="F23" s="371"/>
      <c r="G23" s="371"/>
      <c r="H23" s="371"/>
      <c r="I23" s="371"/>
    </row>
    <row r="24" spans="1:9" ht="13.8">
      <c r="A24" s="370">
        <v>16</v>
      </c>
      <c r="B24" s="370"/>
      <c r="C24" s="371"/>
      <c r="D24" s="371"/>
      <c r="E24" s="371"/>
      <c r="F24" s="371"/>
      <c r="G24" s="371"/>
      <c r="H24" s="371"/>
      <c r="I24" s="371"/>
    </row>
    <row r="25" spans="1:9" ht="13.8">
      <c r="A25" s="370">
        <v>17</v>
      </c>
      <c r="B25" s="370"/>
      <c r="C25" s="371"/>
      <c r="D25" s="371"/>
      <c r="E25" s="371"/>
      <c r="F25" s="371"/>
      <c r="G25" s="371"/>
      <c r="H25" s="371"/>
      <c r="I25" s="371"/>
    </row>
    <row r="26" spans="1:9" ht="13.8">
      <c r="A26" s="370" t="s">
        <v>261</v>
      </c>
      <c r="B26" s="370"/>
      <c r="C26" s="371"/>
      <c r="D26" s="371"/>
      <c r="E26" s="371"/>
      <c r="F26" s="371"/>
      <c r="G26" s="371"/>
      <c r="H26" s="371"/>
      <c r="I26" s="371"/>
    </row>
    <row r="27" spans="1:9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 ht="13.8">
      <c r="A29" s="372"/>
      <c r="B29" s="372"/>
      <c r="C29" s="190"/>
      <c r="D29" s="190"/>
      <c r="E29" s="190"/>
      <c r="F29" s="190"/>
      <c r="G29" s="190"/>
      <c r="H29" s="190"/>
      <c r="I29" s="190"/>
    </row>
    <row r="30" spans="1:9" ht="13.8">
      <c r="A30" s="21"/>
      <c r="B30" s="21"/>
      <c r="C30" s="373" t="s">
        <v>96</v>
      </c>
      <c r="D30" s="21"/>
      <c r="E30" s="21"/>
      <c r="F30" s="19"/>
      <c r="G30" s="21"/>
      <c r="H30" s="21"/>
      <c r="I30" s="21"/>
    </row>
    <row r="31" spans="1:9" ht="13.8">
      <c r="A31" s="21"/>
      <c r="B31" s="21"/>
      <c r="C31" s="21"/>
      <c r="D31" s="433"/>
      <c r="E31" s="433"/>
      <c r="G31" s="193"/>
      <c r="H31" s="374"/>
    </row>
    <row r="32" spans="1:9" ht="13.8">
      <c r="C32" s="21"/>
      <c r="D32" s="434" t="s">
        <v>251</v>
      </c>
      <c r="E32" s="434"/>
      <c r="G32" s="435" t="s">
        <v>455</v>
      </c>
      <c r="H32" s="435"/>
    </row>
    <row r="33" spans="3:8" ht="13.8">
      <c r="C33" s="21"/>
      <c r="D33" s="21"/>
      <c r="E33" s="21"/>
      <c r="G33" s="436"/>
      <c r="H33" s="436"/>
    </row>
    <row r="34" spans="3:8" ht="13.8">
      <c r="C34" s="21"/>
      <c r="D34" s="437" t="s">
        <v>127</v>
      </c>
      <c r="E34" s="437"/>
      <c r="G34" s="436"/>
      <c r="H34" s="436"/>
    </row>
  </sheetData>
  <mergeCells count="4">
    <mergeCell ref="D31:E31"/>
    <mergeCell ref="D32:E32"/>
    <mergeCell ref="G32:H34"/>
    <mergeCell ref="D34:E34"/>
  </mergeCells>
  <dataValidations count="1">
    <dataValidation type="list" allowBlank="1" showInputMessage="1" showErrorMessage="1" sqref="B9:B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I16" sqref="I16"/>
    </sheetView>
  </sheetViews>
  <sheetFormatPr defaultColWidth="9.109375" defaultRowHeight="13.2"/>
  <cols>
    <col min="1" max="1" width="6.88671875" style="366" customWidth="1"/>
    <col min="2" max="2" width="14.88671875" style="366" customWidth="1"/>
    <col min="3" max="3" width="21.109375" style="366" customWidth="1"/>
    <col min="4" max="5" width="12.6640625" style="366" customWidth="1"/>
    <col min="6" max="6" width="13.44140625" style="366" bestFit="1" customWidth="1"/>
    <col min="7" max="7" width="15.33203125" style="366" customWidth="1"/>
    <col min="8" max="8" width="23.88671875" style="366" customWidth="1"/>
    <col min="9" max="9" width="12.109375" style="366" bestFit="1" customWidth="1"/>
    <col min="10" max="10" width="19" style="366" customWidth="1"/>
    <col min="11" max="11" width="17.6640625" style="366" customWidth="1"/>
    <col min="12" max="16384" width="9.109375" style="366"/>
  </cols>
  <sheetData>
    <row r="1" spans="1:12" s="194" customFormat="1" ht="13.8">
      <c r="A1" s="187" t="s">
        <v>288</v>
      </c>
      <c r="B1" s="187"/>
      <c r="C1" s="187"/>
      <c r="D1" s="188"/>
      <c r="E1" s="188"/>
      <c r="F1" s="188"/>
      <c r="G1" s="188"/>
      <c r="H1" s="188"/>
      <c r="I1" s="188"/>
      <c r="J1" s="188"/>
      <c r="K1" s="353" t="s">
        <v>97</v>
      </c>
    </row>
    <row r="2" spans="1:12" s="194" customFormat="1" ht="13.8">
      <c r="A2" s="146" t="s">
        <v>128</v>
      </c>
      <c r="B2" s="146"/>
      <c r="C2" s="146"/>
      <c r="D2" s="188"/>
      <c r="E2" s="188"/>
      <c r="F2" s="188"/>
      <c r="G2" s="188"/>
      <c r="H2" s="188"/>
      <c r="I2" s="188"/>
      <c r="J2" s="188"/>
      <c r="K2" s="350" t="str">
        <f>'ფორმა N1'!L2</f>
        <v>09/22/2020-10/12/2020</v>
      </c>
    </row>
    <row r="3" spans="1:12" s="194" customFormat="1" ht="13.8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9"/>
      <c r="L3" s="366"/>
    </row>
    <row r="4" spans="1:12" s="194" customFormat="1" ht="13.8">
      <c r="A4" s="112" t="s">
        <v>257</v>
      </c>
      <c r="B4" s="112"/>
      <c r="C4" s="112"/>
      <c r="D4" s="112"/>
      <c r="E4" s="112"/>
      <c r="F4" s="361"/>
      <c r="G4" s="189"/>
      <c r="H4" s="188"/>
      <c r="I4" s="188"/>
      <c r="J4" s="188"/>
      <c r="K4" s="188"/>
    </row>
    <row r="5" spans="1:12" ht="13.8">
      <c r="A5" s="362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62"/>
      <c r="C5" s="362"/>
      <c r="D5" s="363"/>
      <c r="E5" s="363"/>
      <c r="F5" s="363"/>
      <c r="G5" s="364"/>
      <c r="H5" s="365"/>
      <c r="I5" s="365"/>
      <c r="J5" s="365"/>
      <c r="K5" s="364"/>
    </row>
    <row r="6" spans="1:12" s="194" customFormat="1" ht="15">
      <c r="A6" s="140"/>
      <c r="B6" s="140"/>
      <c r="C6" s="140"/>
      <c r="D6" s="367"/>
      <c r="E6" s="367"/>
      <c r="F6" s="367"/>
      <c r="G6" s="188"/>
      <c r="H6" s="188"/>
      <c r="I6" s="188"/>
      <c r="J6" s="188"/>
      <c r="K6" s="188"/>
    </row>
    <row r="7" spans="1:12" s="194" customFormat="1" ht="55.2">
      <c r="A7" s="368" t="s">
        <v>64</v>
      </c>
      <c r="B7" s="368" t="s">
        <v>448</v>
      </c>
      <c r="C7" s="368" t="s">
        <v>231</v>
      </c>
      <c r="D7" s="369" t="s">
        <v>228</v>
      </c>
      <c r="E7" s="369" t="s">
        <v>229</v>
      </c>
      <c r="F7" s="369" t="s">
        <v>320</v>
      </c>
      <c r="G7" s="369" t="s">
        <v>230</v>
      </c>
      <c r="H7" s="369" t="s">
        <v>456</v>
      </c>
      <c r="I7" s="369" t="s">
        <v>227</v>
      </c>
      <c r="J7" s="369" t="s">
        <v>453</v>
      </c>
      <c r="K7" s="369" t="s">
        <v>454</v>
      </c>
    </row>
    <row r="8" spans="1:12" s="194" customFormat="1" ht="13.8">
      <c r="A8" s="368">
        <v>1</v>
      </c>
      <c r="B8" s="368">
        <v>2</v>
      </c>
      <c r="C8" s="368">
        <v>3</v>
      </c>
      <c r="D8" s="369">
        <v>4</v>
      </c>
      <c r="E8" s="368">
        <v>5</v>
      </c>
      <c r="F8" s="369">
        <v>6</v>
      </c>
      <c r="G8" s="368">
        <v>7</v>
      </c>
      <c r="H8" s="369">
        <v>8</v>
      </c>
      <c r="I8" s="368">
        <v>9</v>
      </c>
      <c r="J8" s="368">
        <v>10</v>
      </c>
      <c r="K8" s="369">
        <v>11</v>
      </c>
    </row>
    <row r="9" spans="1:12" s="194" customFormat="1" ht="28.8">
      <c r="A9" s="370">
        <v>1</v>
      </c>
      <c r="B9" s="370" t="s">
        <v>614</v>
      </c>
      <c r="C9" s="26" t="s">
        <v>615</v>
      </c>
      <c r="D9" s="26" t="s">
        <v>616</v>
      </c>
      <c r="E9" s="26" t="s">
        <v>617</v>
      </c>
      <c r="F9" s="471">
        <v>2000</v>
      </c>
      <c r="G9" s="472" t="s">
        <v>618</v>
      </c>
      <c r="H9" s="26">
        <v>4320</v>
      </c>
      <c r="I9" s="473" t="s">
        <v>619</v>
      </c>
      <c r="J9" s="371"/>
      <c r="K9" s="371"/>
    </row>
    <row r="10" spans="1:12" s="194" customFormat="1" ht="28.8">
      <c r="A10" s="370">
        <v>2</v>
      </c>
      <c r="B10" s="474" t="s">
        <v>614</v>
      </c>
      <c r="C10" s="472" t="s">
        <v>620</v>
      </c>
      <c r="D10" s="472" t="s">
        <v>621</v>
      </c>
      <c r="E10" s="472" t="s">
        <v>622</v>
      </c>
      <c r="F10" s="475">
        <v>2000</v>
      </c>
      <c r="G10" s="472" t="s">
        <v>623</v>
      </c>
      <c r="H10" s="472">
        <v>8640</v>
      </c>
      <c r="I10" s="476" t="s">
        <v>619</v>
      </c>
      <c r="J10" s="371"/>
      <c r="K10" s="371"/>
    </row>
    <row r="11" spans="1:12" s="194" customFormat="1" ht="26.4">
      <c r="A11" s="370">
        <v>3</v>
      </c>
      <c r="B11" s="370" t="s">
        <v>597</v>
      </c>
      <c r="C11" s="477" t="s">
        <v>624</v>
      </c>
      <c r="D11" s="478" t="s">
        <v>625</v>
      </c>
      <c r="E11" s="479" t="s">
        <v>626</v>
      </c>
      <c r="F11" s="479">
        <v>2003</v>
      </c>
      <c r="G11" s="480" t="s">
        <v>627</v>
      </c>
      <c r="H11" s="480">
        <v>625</v>
      </c>
      <c r="I11" s="481"/>
      <c r="J11" s="482" t="s">
        <v>628</v>
      </c>
      <c r="K11" s="371"/>
    </row>
    <row r="12" spans="1:12" s="194" customFormat="1" ht="13.8">
      <c r="A12" s="370">
        <v>4</v>
      </c>
      <c r="B12" s="474" t="s">
        <v>597</v>
      </c>
      <c r="C12" s="479" t="s">
        <v>629</v>
      </c>
      <c r="D12" s="483" t="s">
        <v>630</v>
      </c>
      <c r="E12" s="480">
        <v>3301</v>
      </c>
      <c r="F12" s="479">
        <v>2001</v>
      </c>
      <c r="G12" s="480" t="s">
        <v>631</v>
      </c>
      <c r="H12" s="480">
        <v>375</v>
      </c>
      <c r="I12" s="481">
        <v>44044</v>
      </c>
      <c r="J12" s="484" t="s">
        <v>632</v>
      </c>
      <c r="K12" s="371"/>
    </row>
    <row r="13" spans="1:12" s="194" customFormat="1" ht="13.8">
      <c r="A13" s="370">
        <v>5</v>
      </c>
      <c r="B13" s="370"/>
      <c r="C13" s="370"/>
      <c r="D13" s="371"/>
      <c r="E13" s="371"/>
      <c r="F13" s="371"/>
      <c r="G13" s="371"/>
      <c r="H13" s="371"/>
      <c r="I13" s="371"/>
      <c r="J13" s="371"/>
      <c r="K13" s="371"/>
    </row>
    <row r="14" spans="1:12" s="194" customFormat="1" ht="13.8">
      <c r="A14" s="370">
        <v>6</v>
      </c>
      <c r="B14" s="370"/>
      <c r="C14" s="370"/>
      <c r="D14" s="371"/>
      <c r="E14" s="371"/>
      <c r="F14" s="371"/>
      <c r="G14" s="371"/>
      <c r="H14" s="371"/>
      <c r="I14" s="371"/>
      <c r="J14" s="371"/>
      <c r="K14" s="371"/>
    </row>
    <row r="15" spans="1:12" s="194" customFormat="1" ht="13.8">
      <c r="A15" s="370">
        <v>7</v>
      </c>
      <c r="B15" s="370"/>
      <c r="C15" s="370"/>
      <c r="D15" s="371"/>
      <c r="E15" s="371"/>
      <c r="F15" s="371"/>
      <c r="G15" s="371"/>
      <c r="H15" s="371"/>
      <c r="I15" s="371"/>
      <c r="J15" s="371"/>
      <c r="K15" s="371"/>
    </row>
    <row r="16" spans="1:12" s="194" customFormat="1" ht="13.8">
      <c r="A16" s="370">
        <v>8</v>
      </c>
      <c r="B16" s="370"/>
      <c r="C16" s="370"/>
      <c r="D16" s="371"/>
      <c r="E16" s="371"/>
      <c r="F16" s="371"/>
      <c r="G16" s="371"/>
      <c r="H16" s="371"/>
      <c r="I16" s="371"/>
      <c r="J16" s="371"/>
      <c r="K16" s="371"/>
    </row>
    <row r="17" spans="1:11" s="194" customFormat="1" ht="13.8">
      <c r="A17" s="370">
        <v>9</v>
      </c>
      <c r="B17" s="370"/>
      <c r="C17" s="370"/>
      <c r="D17" s="371"/>
      <c r="E17" s="371"/>
      <c r="F17" s="371"/>
      <c r="G17" s="371"/>
      <c r="H17" s="371"/>
      <c r="I17" s="371"/>
      <c r="J17" s="371"/>
      <c r="K17" s="371"/>
    </row>
    <row r="18" spans="1:11" s="194" customFormat="1" ht="13.8">
      <c r="A18" s="370">
        <v>10</v>
      </c>
      <c r="B18" s="370"/>
      <c r="C18" s="370"/>
      <c r="D18" s="371"/>
      <c r="E18" s="371"/>
      <c r="F18" s="371"/>
      <c r="G18" s="371"/>
      <c r="H18" s="371"/>
      <c r="I18" s="371"/>
      <c r="J18" s="371"/>
      <c r="K18" s="371"/>
    </row>
    <row r="19" spans="1:11" s="194" customFormat="1" ht="13.8">
      <c r="A19" s="370">
        <v>11</v>
      </c>
      <c r="B19" s="370"/>
      <c r="C19" s="370"/>
      <c r="D19" s="371"/>
      <c r="E19" s="371"/>
      <c r="F19" s="371"/>
      <c r="G19" s="371"/>
      <c r="H19" s="371"/>
      <c r="I19" s="371"/>
      <c r="J19" s="371"/>
      <c r="K19" s="371"/>
    </row>
    <row r="20" spans="1:11" s="194" customFormat="1" ht="13.8">
      <c r="A20" s="370">
        <v>12</v>
      </c>
      <c r="B20" s="370"/>
      <c r="C20" s="370"/>
      <c r="D20" s="371"/>
      <c r="E20" s="371"/>
      <c r="F20" s="371"/>
      <c r="G20" s="371"/>
      <c r="H20" s="371"/>
      <c r="I20" s="371"/>
      <c r="J20" s="371"/>
      <c r="K20" s="371"/>
    </row>
    <row r="21" spans="1:11" s="194" customFormat="1" ht="13.8">
      <c r="A21" s="370">
        <v>13</v>
      </c>
      <c r="B21" s="370"/>
      <c r="C21" s="370"/>
      <c r="D21" s="371"/>
      <c r="E21" s="371"/>
      <c r="F21" s="371"/>
      <c r="G21" s="371"/>
      <c r="H21" s="371"/>
      <c r="I21" s="371"/>
      <c r="J21" s="371"/>
      <c r="K21" s="371"/>
    </row>
    <row r="22" spans="1:11" s="194" customFormat="1" ht="13.8">
      <c r="A22" s="370">
        <v>14</v>
      </c>
      <c r="B22" s="370"/>
      <c r="C22" s="370"/>
      <c r="D22" s="371"/>
      <c r="E22" s="371"/>
      <c r="F22" s="371"/>
      <c r="G22" s="371"/>
      <c r="H22" s="371"/>
      <c r="I22" s="371"/>
      <c r="J22" s="371"/>
      <c r="K22" s="371"/>
    </row>
    <row r="23" spans="1:11" s="194" customFormat="1" ht="13.8">
      <c r="A23" s="370">
        <v>15</v>
      </c>
      <c r="B23" s="370"/>
      <c r="C23" s="370"/>
      <c r="D23" s="371"/>
      <c r="E23" s="371"/>
      <c r="F23" s="371"/>
      <c r="G23" s="371"/>
      <c r="H23" s="371"/>
      <c r="I23" s="371"/>
      <c r="J23" s="371"/>
      <c r="K23" s="371"/>
    </row>
    <row r="24" spans="1:11" s="194" customFormat="1" ht="13.8">
      <c r="A24" s="370">
        <v>16</v>
      </c>
      <c r="B24" s="370"/>
      <c r="C24" s="370"/>
      <c r="D24" s="371"/>
      <c r="E24" s="371"/>
      <c r="F24" s="371"/>
      <c r="G24" s="371"/>
      <c r="H24" s="371"/>
      <c r="I24" s="371"/>
      <c r="J24" s="371"/>
      <c r="K24" s="371"/>
    </row>
    <row r="25" spans="1:11" s="194" customFormat="1" ht="13.8">
      <c r="A25" s="370">
        <v>17</v>
      </c>
      <c r="B25" s="370"/>
      <c r="C25" s="370"/>
      <c r="D25" s="371"/>
      <c r="E25" s="371"/>
      <c r="F25" s="371"/>
      <c r="G25" s="371"/>
      <c r="H25" s="371"/>
      <c r="I25" s="371"/>
      <c r="J25" s="371"/>
      <c r="K25" s="371"/>
    </row>
    <row r="26" spans="1:11" s="194" customFormat="1" ht="13.8">
      <c r="A26" s="370">
        <v>18</v>
      </c>
      <c r="B26" s="370"/>
      <c r="C26" s="370"/>
      <c r="D26" s="371"/>
      <c r="E26" s="371"/>
      <c r="F26" s="371"/>
      <c r="G26" s="371"/>
      <c r="H26" s="371"/>
      <c r="I26" s="371"/>
      <c r="J26" s="371"/>
      <c r="K26" s="371"/>
    </row>
    <row r="27" spans="1:11" s="194" customFormat="1" ht="13.8">
      <c r="A27" s="370" t="s">
        <v>261</v>
      </c>
      <c r="B27" s="370"/>
      <c r="C27" s="370"/>
      <c r="D27" s="371"/>
      <c r="E27" s="371"/>
      <c r="F27" s="371"/>
      <c r="G27" s="371"/>
      <c r="H27" s="371"/>
      <c r="I27" s="371"/>
      <c r="J27" s="371"/>
      <c r="K27" s="371"/>
    </row>
    <row r="28" spans="1:11">
      <c r="A28" s="375"/>
      <c r="B28" s="375"/>
      <c r="C28" s="375"/>
      <c r="D28" s="375"/>
      <c r="E28" s="375"/>
      <c r="F28" s="375"/>
      <c r="G28" s="375"/>
      <c r="H28" s="375"/>
      <c r="I28" s="375"/>
      <c r="J28" s="375"/>
      <c r="K28" s="375"/>
    </row>
    <row r="29" spans="1:11">
      <c r="A29" s="375"/>
      <c r="B29" s="375"/>
      <c r="C29" s="375"/>
      <c r="D29" s="375"/>
      <c r="E29" s="375"/>
      <c r="F29" s="375"/>
      <c r="G29" s="375"/>
      <c r="H29" s="375"/>
      <c r="I29" s="375"/>
      <c r="J29" s="375"/>
      <c r="K29" s="375"/>
    </row>
    <row r="30" spans="1:11" ht="13.8">
      <c r="A30" s="376"/>
      <c r="B30" s="376"/>
      <c r="C30" s="376"/>
      <c r="D30" s="375"/>
      <c r="E30" s="375"/>
      <c r="F30" s="375"/>
      <c r="G30" s="375"/>
      <c r="H30" s="375"/>
      <c r="I30" s="375"/>
      <c r="J30" s="375"/>
      <c r="K30" s="375"/>
    </row>
    <row r="31" spans="1:11" ht="13.8">
      <c r="A31" s="377"/>
      <c r="B31" s="377"/>
      <c r="C31" s="377"/>
      <c r="D31" s="378" t="s">
        <v>96</v>
      </c>
      <c r="E31" s="377"/>
      <c r="F31" s="377"/>
      <c r="G31" s="379"/>
      <c r="H31" s="377"/>
      <c r="I31" s="377"/>
      <c r="J31" s="377"/>
      <c r="K31" s="377"/>
    </row>
    <row r="32" spans="1:11" ht="13.8">
      <c r="A32" s="377"/>
      <c r="B32" s="377"/>
      <c r="C32" s="377"/>
      <c r="D32" s="377"/>
      <c r="E32" s="380"/>
      <c r="F32" s="377"/>
      <c r="H32" s="380"/>
      <c r="I32" s="380"/>
      <c r="J32" s="381"/>
    </row>
    <row r="33" spans="4:9" ht="13.8">
      <c r="D33" s="377"/>
      <c r="E33" s="382" t="s">
        <v>251</v>
      </c>
      <c r="F33" s="377"/>
      <c r="H33" s="383" t="s">
        <v>256</v>
      </c>
      <c r="I33" s="383"/>
    </row>
    <row r="34" spans="4:9" ht="13.8">
      <c r="D34" s="377"/>
      <c r="E34" s="384" t="s">
        <v>127</v>
      </c>
      <c r="F34" s="377"/>
      <c r="H34" s="377" t="s">
        <v>252</v>
      </c>
      <c r="I34" s="377"/>
    </row>
    <row r="35" spans="4:9" ht="13.8">
      <c r="D35" s="377"/>
      <c r="E35" s="384"/>
    </row>
  </sheetData>
  <dataValidations count="2">
    <dataValidation type="list" allowBlank="1" showInputMessage="1" showErrorMessage="1" sqref="B9:B27 C11">
      <formula1>"იჯარა, საკუთრება"</formula1>
    </dataValidation>
    <dataValidation allowBlank="1" showInputMessage="1" showErrorMessage="1" error="თვე/დღე/წელი" prompt="თვე/დღე/წელი" sqref="I9:I10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view="pageBreakPreview" zoomScale="80" zoomScaleSheetLayoutView="80" workbookViewId="0">
      <selection activeCell="I3" sqref="I3"/>
    </sheetView>
  </sheetViews>
  <sheetFormatPr defaultColWidth="9.109375" defaultRowHeight="13.2"/>
  <cols>
    <col min="1" max="1" width="11.6640625" style="179" customWidth="1"/>
    <col min="2" max="2" width="21.5546875" style="179" customWidth="1"/>
    <col min="3" max="3" width="19.109375" style="179" customWidth="1"/>
    <col min="4" max="4" width="23.6640625" style="179" customWidth="1"/>
    <col min="5" max="6" width="16.5546875" style="179" bestFit="1" customWidth="1"/>
    <col min="7" max="7" width="17" style="179" customWidth="1"/>
    <col min="8" max="8" width="19" style="179" customWidth="1"/>
    <col min="9" max="9" width="24.44140625" style="179" customWidth="1"/>
    <col min="10" max="16384" width="9.109375" style="179"/>
  </cols>
  <sheetData>
    <row r="1" spans="1:13" customFormat="1" ht="13.8">
      <c r="A1" s="135" t="s">
        <v>393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3.8">
      <c r="A2" s="103" t="s">
        <v>128</v>
      </c>
      <c r="B2" s="136"/>
      <c r="C2" s="136"/>
      <c r="D2" s="136"/>
      <c r="E2" s="136"/>
      <c r="F2" s="136"/>
      <c r="G2" s="136"/>
      <c r="H2" s="142"/>
      <c r="I2" s="199" t="str">
        <f>'ფორმა N1'!L2</f>
        <v>09/22/2020-10/12/2020</v>
      </c>
    </row>
    <row r="3" spans="1:13" customFormat="1" ht="13.8">
      <c r="A3" s="136"/>
      <c r="B3" s="136"/>
      <c r="C3" s="136"/>
      <c r="D3" s="136"/>
      <c r="E3" s="136"/>
      <c r="F3" s="136"/>
      <c r="G3" s="136"/>
      <c r="H3" s="139"/>
      <c r="I3" s="139"/>
      <c r="M3" s="179"/>
    </row>
    <row r="4" spans="1:13" customFormat="1" ht="13.8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3.8">
      <c r="A5" s="20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8"/>
      <c r="C5" s="78"/>
      <c r="D5" s="202"/>
      <c r="E5" s="202"/>
      <c r="F5" s="202"/>
      <c r="G5" s="202"/>
      <c r="H5" s="202"/>
      <c r="I5" s="201"/>
    </row>
    <row r="6" spans="1:13" customFormat="1" ht="1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55.2">
      <c r="A7" s="145" t="s">
        <v>64</v>
      </c>
      <c r="B7" s="134" t="s">
        <v>345</v>
      </c>
      <c r="C7" s="134" t="s">
        <v>346</v>
      </c>
      <c r="D7" s="134" t="s">
        <v>351</v>
      </c>
      <c r="E7" s="134" t="s">
        <v>352</v>
      </c>
      <c r="F7" s="134" t="s">
        <v>347</v>
      </c>
      <c r="G7" s="134" t="s">
        <v>348</v>
      </c>
      <c r="H7" s="134" t="s">
        <v>359</v>
      </c>
      <c r="I7" s="134" t="s">
        <v>349</v>
      </c>
    </row>
    <row r="8" spans="1:13" customFormat="1" ht="13.8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3.8">
      <c r="A9" s="65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3.8">
      <c r="A10" s="65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3.8">
      <c r="A11" s="65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3.8">
      <c r="A12" s="65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3.8">
      <c r="A13" s="65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3.8">
      <c r="A14" s="65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3.8">
      <c r="A15" s="65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3.8">
      <c r="A16" s="65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3.8">
      <c r="A17" s="65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3.8">
      <c r="A18" s="65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3.8">
      <c r="A19" s="65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3.8">
      <c r="A20" s="65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3.8">
      <c r="A21" s="65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3.8">
      <c r="A22" s="65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3.8">
      <c r="A23" s="65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3.8">
      <c r="A24" s="65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3.8">
      <c r="A25" s="65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3.8">
      <c r="A26" s="65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3.8">
      <c r="A27" s="65" t="s">
        <v>261</v>
      </c>
      <c r="B27" s="26"/>
      <c r="C27" s="26"/>
      <c r="D27" s="26"/>
      <c r="E27" s="26"/>
      <c r="F27" s="198"/>
      <c r="G27" s="198"/>
      <c r="H27" s="198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 ht="13.8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3.8">
      <c r="A31" s="178"/>
      <c r="B31" s="180" t="s">
        <v>96</v>
      </c>
      <c r="C31" s="178"/>
      <c r="D31" s="178"/>
      <c r="E31" s="181"/>
      <c r="F31" s="178"/>
      <c r="G31" s="178"/>
      <c r="H31" s="178"/>
      <c r="I31" s="178"/>
    </row>
    <row r="32" spans="1:9" ht="13.8">
      <c r="A32" s="178"/>
      <c r="B32" s="178"/>
      <c r="C32" s="182"/>
      <c r="D32" s="178"/>
      <c r="F32" s="182"/>
      <c r="G32" s="209"/>
    </row>
    <row r="33" spans="2:6" ht="13.8">
      <c r="B33" s="178"/>
      <c r="C33" s="184" t="s">
        <v>251</v>
      </c>
      <c r="D33" s="178"/>
      <c r="F33" s="185" t="s">
        <v>256</v>
      </c>
    </row>
    <row r="34" spans="2:6" ht="13.8">
      <c r="B34" s="178"/>
      <c r="C34" s="186" t="s">
        <v>127</v>
      </c>
      <c r="D34" s="178"/>
      <c r="F34" s="178" t="s">
        <v>252</v>
      </c>
    </row>
    <row r="35" spans="2:6" ht="13.8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C10" sqref="C10"/>
    </sheetView>
  </sheetViews>
  <sheetFormatPr defaultColWidth="9.109375" defaultRowHeight="13.8"/>
  <cols>
    <col min="1" max="1" width="10" style="178" customWidth="1"/>
    <col min="2" max="2" width="20.33203125" style="178" customWidth="1"/>
    <col min="3" max="3" width="30" style="178" customWidth="1"/>
    <col min="4" max="4" width="29" style="178" customWidth="1"/>
    <col min="5" max="5" width="18.6640625" style="178" customWidth="1"/>
    <col min="6" max="7" width="20" style="178" customWidth="1"/>
    <col min="8" max="8" width="27.109375" style="178" customWidth="1"/>
    <col min="9" max="9" width="26.44140625" style="178" customWidth="1"/>
    <col min="10" max="10" width="0.5546875" style="178" customWidth="1"/>
    <col min="11" max="16384" width="9.109375" style="178"/>
  </cols>
  <sheetData>
    <row r="1" spans="1:10">
      <c r="A1" s="72" t="s">
        <v>360</v>
      </c>
      <c r="B1" s="74"/>
      <c r="C1" s="74"/>
      <c r="D1" s="74"/>
      <c r="E1" s="74"/>
      <c r="F1" s="74"/>
      <c r="G1" s="74"/>
      <c r="H1" s="74"/>
      <c r="I1" s="157" t="s">
        <v>186</v>
      </c>
      <c r="J1" s="158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59" t="str">
        <f>'ფორმა N1'!L2</f>
        <v>09/22/2020-10/12/2020</v>
      </c>
      <c r="J2" s="158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8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200"/>
      <c r="C5" s="200"/>
      <c r="D5" s="200"/>
      <c r="E5" s="200"/>
      <c r="F5" s="200"/>
      <c r="G5" s="200"/>
      <c r="H5" s="200"/>
      <c r="I5" s="200"/>
      <c r="J5" s="185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0" t="s">
        <v>64</v>
      </c>
      <c r="B8" s="343" t="s">
        <v>342</v>
      </c>
      <c r="C8" s="344" t="s">
        <v>379</v>
      </c>
      <c r="D8" s="344" t="s">
        <v>380</v>
      </c>
      <c r="E8" s="344" t="s">
        <v>343</v>
      </c>
      <c r="F8" s="344" t="s">
        <v>356</v>
      </c>
      <c r="G8" s="344" t="s">
        <v>357</v>
      </c>
      <c r="H8" s="344" t="s">
        <v>381</v>
      </c>
      <c r="I8" s="161" t="s">
        <v>358</v>
      </c>
      <c r="J8" s="103"/>
    </row>
    <row r="9" spans="1:10">
      <c r="A9" s="163">
        <v>1</v>
      </c>
      <c r="B9" s="191">
        <v>42814</v>
      </c>
      <c r="C9" s="168" t="s">
        <v>669</v>
      </c>
      <c r="D9" s="506" t="s">
        <v>670</v>
      </c>
      <c r="E9" s="167" t="s">
        <v>597</v>
      </c>
      <c r="F9" s="167"/>
      <c r="G9" s="167"/>
      <c r="H9" s="167"/>
      <c r="I9" s="167">
        <v>5743.87</v>
      </c>
      <c r="J9" s="103"/>
    </row>
    <row r="10" spans="1:10">
      <c r="A10" s="163">
        <v>2</v>
      </c>
      <c r="B10" s="191"/>
      <c r="C10" s="168"/>
      <c r="D10" s="168"/>
      <c r="E10" s="167"/>
      <c r="F10" s="167"/>
      <c r="G10" s="167"/>
      <c r="H10" s="167"/>
      <c r="I10" s="167"/>
      <c r="J10" s="103"/>
    </row>
    <row r="11" spans="1:10">
      <c r="A11" s="163">
        <v>3</v>
      </c>
      <c r="B11" s="191"/>
      <c r="C11" s="168"/>
      <c r="D11" s="168"/>
      <c r="E11" s="167"/>
      <c r="F11" s="167"/>
      <c r="G11" s="167"/>
      <c r="H11" s="167"/>
      <c r="I11" s="167"/>
      <c r="J11" s="103"/>
    </row>
    <row r="12" spans="1:10">
      <c r="A12" s="163">
        <v>4</v>
      </c>
      <c r="B12" s="191"/>
      <c r="C12" s="168"/>
      <c r="D12" s="168"/>
      <c r="E12" s="167"/>
      <c r="F12" s="167"/>
      <c r="G12" s="167"/>
      <c r="H12" s="167"/>
      <c r="I12" s="167"/>
      <c r="J12" s="103"/>
    </row>
    <row r="13" spans="1:10">
      <c r="A13" s="163">
        <v>5</v>
      </c>
      <c r="B13" s="191"/>
      <c r="C13" s="168"/>
      <c r="D13" s="168"/>
      <c r="E13" s="167"/>
      <c r="F13" s="167"/>
      <c r="G13" s="167"/>
      <c r="H13" s="167"/>
      <c r="I13" s="167"/>
      <c r="J13" s="103"/>
    </row>
    <row r="14" spans="1:10">
      <c r="A14" s="163">
        <v>6</v>
      </c>
      <c r="B14" s="191"/>
      <c r="C14" s="168"/>
      <c r="D14" s="168"/>
      <c r="E14" s="167"/>
      <c r="F14" s="167"/>
      <c r="G14" s="167"/>
      <c r="H14" s="167"/>
      <c r="I14" s="167"/>
      <c r="J14" s="103"/>
    </row>
    <row r="15" spans="1:10">
      <c r="A15" s="163">
        <v>7</v>
      </c>
      <c r="B15" s="191"/>
      <c r="C15" s="168"/>
      <c r="D15" s="168"/>
      <c r="E15" s="167"/>
      <c r="F15" s="167"/>
      <c r="G15" s="167"/>
      <c r="H15" s="167"/>
      <c r="I15" s="167"/>
      <c r="J15" s="103"/>
    </row>
    <row r="16" spans="1:10">
      <c r="A16" s="163">
        <v>8</v>
      </c>
      <c r="B16" s="191"/>
      <c r="C16" s="168"/>
      <c r="D16" s="168"/>
      <c r="E16" s="167"/>
      <c r="F16" s="167"/>
      <c r="G16" s="167"/>
      <c r="H16" s="167"/>
      <c r="I16" s="167"/>
      <c r="J16" s="103"/>
    </row>
    <row r="17" spans="1:10">
      <c r="A17" s="163">
        <v>9</v>
      </c>
      <c r="B17" s="191"/>
      <c r="C17" s="168"/>
      <c r="D17" s="168"/>
      <c r="E17" s="167"/>
      <c r="F17" s="167"/>
      <c r="G17" s="167"/>
      <c r="H17" s="167"/>
      <c r="I17" s="167"/>
      <c r="J17" s="103"/>
    </row>
    <row r="18" spans="1:10">
      <c r="A18" s="163">
        <v>10</v>
      </c>
      <c r="B18" s="191"/>
      <c r="C18" s="168"/>
      <c r="D18" s="168"/>
      <c r="E18" s="167"/>
      <c r="F18" s="167"/>
      <c r="G18" s="167"/>
      <c r="H18" s="167"/>
      <c r="I18" s="167"/>
      <c r="J18" s="103"/>
    </row>
    <row r="19" spans="1:10">
      <c r="A19" s="163">
        <v>11</v>
      </c>
      <c r="B19" s="191"/>
      <c r="C19" s="168"/>
      <c r="D19" s="168"/>
      <c r="E19" s="167"/>
      <c r="F19" s="167"/>
      <c r="G19" s="167"/>
      <c r="H19" s="167"/>
      <c r="I19" s="167"/>
      <c r="J19" s="103"/>
    </row>
    <row r="20" spans="1:10">
      <c r="A20" s="163">
        <v>12</v>
      </c>
      <c r="B20" s="191"/>
      <c r="C20" s="168"/>
      <c r="D20" s="168"/>
      <c r="E20" s="167"/>
      <c r="F20" s="167"/>
      <c r="G20" s="167"/>
      <c r="H20" s="167"/>
      <c r="I20" s="167"/>
      <c r="J20" s="103"/>
    </row>
    <row r="21" spans="1:10">
      <c r="A21" s="163">
        <v>13</v>
      </c>
      <c r="B21" s="191"/>
      <c r="C21" s="168"/>
      <c r="D21" s="168"/>
      <c r="E21" s="167"/>
      <c r="F21" s="167"/>
      <c r="G21" s="167"/>
      <c r="H21" s="167"/>
      <c r="I21" s="167"/>
      <c r="J21" s="103"/>
    </row>
    <row r="22" spans="1:10">
      <c r="A22" s="163">
        <v>14</v>
      </c>
      <c r="B22" s="191"/>
      <c r="C22" s="168"/>
      <c r="D22" s="168"/>
      <c r="E22" s="167"/>
      <c r="F22" s="167"/>
      <c r="G22" s="167"/>
      <c r="H22" s="167"/>
      <c r="I22" s="167"/>
      <c r="J22" s="103"/>
    </row>
    <row r="23" spans="1:10">
      <c r="A23" s="163">
        <v>15</v>
      </c>
      <c r="B23" s="191"/>
      <c r="C23" s="168"/>
      <c r="D23" s="168"/>
      <c r="E23" s="167"/>
      <c r="F23" s="167"/>
      <c r="G23" s="167"/>
      <c r="H23" s="167"/>
      <c r="I23" s="167"/>
      <c r="J23" s="103"/>
    </row>
    <row r="24" spans="1:10">
      <c r="A24" s="163">
        <v>16</v>
      </c>
      <c r="B24" s="191"/>
      <c r="C24" s="168"/>
      <c r="D24" s="168"/>
      <c r="E24" s="167"/>
      <c r="F24" s="167"/>
      <c r="G24" s="167"/>
      <c r="H24" s="167"/>
      <c r="I24" s="167"/>
      <c r="J24" s="103"/>
    </row>
    <row r="25" spans="1:10">
      <c r="A25" s="163">
        <v>17</v>
      </c>
      <c r="B25" s="191"/>
      <c r="C25" s="168"/>
      <c r="D25" s="168"/>
      <c r="E25" s="167"/>
      <c r="F25" s="167"/>
      <c r="G25" s="167"/>
      <c r="H25" s="167"/>
      <c r="I25" s="167"/>
      <c r="J25" s="103"/>
    </row>
    <row r="26" spans="1:10">
      <c r="A26" s="163">
        <v>18</v>
      </c>
      <c r="B26" s="191"/>
      <c r="C26" s="168"/>
      <c r="D26" s="168"/>
      <c r="E26" s="167"/>
      <c r="F26" s="167"/>
      <c r="G26" s="167"/>
      <c r="H26" s="167"/>
      <c r="I26" s="167"/>
      <c r="J26" s="103"/>
    </row>
    <row r="27" spans="1:10">
      <c r="A27" s="163">
        <v>19</v>
      </c>
      <c r="B27" s="191"/>
      <c r="C27" s="168"/>
      <c r="D27" s="168"/>
      <c r="E27" s="167"/>
      <c r="F27" s="167"/>
      <c r="G27" s="167"/>
      <c r="H27" s="167"/>
      <c r="I27" s="167"/>
      <c r="J27" s="103"/>
    </row>
    <row r="28" spans="1:10">
      <c r="A28" s="163">
        <v>20</v>
      </c>
      <c r="B28" s="191"/>
      <c r="C28" s="168"/>
      <c r="D28" s="168"/>
      <c r="E28" s="167"/>
      <c r="F28" s="167"/>
      <c r="G28" s="167"/>
      <c r="H28" s="167"/>
      <c r="I28" s="167"/>
      <c r="J28" s="103"/>
    </row>
    <row r="29" spans="1:10">
      <c r="A29" s="163">
        <v>21</v>
      </c>
      <c r="B29" s="191"/>
      <c r="C29" s="171"/>
      <c r="D29" s="171"/>
      <c r="E29" s="170"/>
      <c r="F29" s="170"/>
      <c r="G29" s="170"/>
      <c r="H29" s="239"/>
      <c r="I29" s="167"/>
      <c r="J29" s="103"/>
    </row>
    <row r="30" spans="1:10">
      <c r="A30" s="163">
        <v>22</v>
      </c>
      <c r="B30" s="191"/>
      <c r="C30" s="171"/>
      <c r="D30" s="171"/>
      <c r="E30" s="170"/>
      <c r="F30" s="170"/>
      <c r="G30" s="170"/>
      <c r="H30" s="239"/>
      <c r="I30" s="167"/>
      <c r="J30" s="103"/>
    </row>
    <row r="31" spans="1:10">
      <c r="A31" s="163">
        <v>23</v>
      </c>
      <c r="B31" s="191"/>
      <c r="C31" s="171"/>
      <c r="D31" s="171"/>
      <c r="E31" s="170"/>
      <c r="F31" s="170"/>
      <c r="G31" s="170"/>
      <c r="H31" s="239"/>
      <c r="I31" s="167"/>
      <c r="J31" s="103"/>
    </row>
    <row r="32" spans="1:10">
      <c r="A32" s="163">
        <v>24</v>
      </c>
      <c r="B32" s="191"/>
      <c r="C32" s="171"/>
      <c r="D32" s="171"/>
      <c r="E32" s="170"/>
      <c r="F32" s="170"/>
      <c r="G32" s="170"/>
      <c r="H32" s="239"/>
      <c r="I32" s="167"/>
      <c r="J32" s="103"/>
    </row>
    <row r="33" spans="1:12">
      <c r="A33" s="163">
        <v>25</v>
      </c>
      <c r="B33" s="191"/>
      <c r="C33" s="171"/>
      <c r="D33" s="171"/>
      <c r="E33" s="170"/>
      <c r="F33" s="170"/>
      <c r="G33" s="170"/>
      <c r="H33" s="239"/>
      <c r="I33" s="167"/>
      <c r="J33" s="103"/>
    </row>
    <row r="34" spans="1:12">
      <c r="A34" s="163">
        <v>26</v>
      </c>
      <c r="B34" s="191"/>
      <c r="C34" s="171"/>
      <c r="D34" s="171"/>
      <c r="E34" s="170"/>
      <c r="F34" s="170"/>
      <c r="G34" s="170"/>
      <c r="H34" s="239"/>
      <c r="I34" s="167"/>
      <c r="J34" s="103"/>
    </row>
    <row r="35" spans="1:12">
      <c r="A35" s="163">
        <v>27</v>
      </c>
      <c r="B35" s="191"/>
      <c r="C35" s="171"/>
      <c r="D35" s="171"/>
      <c r="E35" s="170"/>
      <c r="F35" s="170"/>
      <c r="G35" s="170"/>
      <c r="H35" s="239"/>
      <c r="I35" s="167"/>
      <c r="J35" s="103"/>
    </row>
    <row r="36" spans="1:12">
      <c r="A36" s="163">
        <v>28</v>
      </c>
      <c r="B36" s="191"/>
      <c r="C36" s="171"/>
      <c r="D36" s="171"/>
      <c r="E36" s="170"/>
      <c r="F36" s="170"/>
      <c r="G36" s="170"/>
      <c r="H36" s="239"/>
      <c r="I36" s="167"/>
      <c r="J36" s="103"/>
    </row>
    <row r="37" spans="1:12">
      <c r="A37" s="163">
        <v>29</v>
      </c>
      <c r="B37" s="191"/>
      <c r="C37" s="171"/>
      <c r="D37" s="171"/>
      <c r="E37" s="170"/>
      <c r="F37" s="170"/>
      <c r="G37" s="170"/>
      <c r="H37" s="239"/>
      <c r="I37" s="167"/>
      <c r="J37" s="103"/>
    </row>
    <row r="38" spans="1:12">
      <c r="A38" s="163" t="s">
        <v>261</v>
      </c>
      <c r="B38" s="191"/>
      <c r="C38" s="171"/>
      <c r="D38" s="171"/>
      <c r="E38" s="170"/>
      <c r="F38" s="170"/>
      <c r="G38" s="240"/>
      <c r="H38" s="249" t="s">
        <v>372</v>
      </c>
      <c r="I38" s="348">
        <f>SUM(I9:I37)</f>
        <v>5743.87</v>
      </c>
      <c r="J38" s="103"/>
    </row>
    <row r="40" spans="1:12">
      <c r="A40" s="178" t="s">
        <v>394</v>
      </c>
    </row>
    <row r="42" spans="1:12">
      <c r="B42" s="180" t="s">
        <v>96</v>
      </c>
      <c r="F42" s="181"/>
    </row>
    <row r="43" spans="1:12">
      <c r="F43" s="179"/>
      <c r="I43" s="179"/>
      <c r="J43" s="179"/>
      <c r="K43" s="179"/>
      <c r="L43" s="179"/>
    </row>
    <row r="44" spans="1:12">
      <c r="C44" s="182"/>
      <c r="F44" s="182"/>
      <c r="G44" s="182"/>
      <c r="H44" s="185"/>
      <c r="I44" s="183"/>
      <c r="J44" s="179"/>
      <c r="K44" s="179"/>
      <c r="L44" s="179"/>
    </row>
    <row r="45" spans="1:12">
      <c r="A45" s="179"/>
      <c r="C45" s="184" t="s">
        <v>251</v>
      </c>
      <c r="F45" s="185" t="s">
        <v>256</v>
      </c>
      <c r="G45" s="184"/>
      <c r="H45" s="184"/>
      <c r="I45" s="183"/>
      <c r="J45" s="179"/>
      <c r="K45" s="179"/>
      <c r="L45" s="179"/>
    </row>
    <row r="46" spans="1:12">
      <c r="A46" s="179"/>
      <c r="C46" s="186" t="s">
        <v>127</v>
      </c>
      <c r="F46" s="178" t="s">
        <v>252</v>
      </c>
      <c r="I46" s="179"/>
      <c r="J46" s="179"/>
      <c r="K46" s="179"/>
      <c r="L46" s="179"/>
    </row>
    <row r="47" spans="1:12" s="179" customFormat="1">
      <c r="B47" s="178"/>
      <c r="C47" s="186"/>
      <c r="G47" s="186"/>
      <c r="H47" s="186"/>
    </row>
    <row r="48" spans="1:12" s="179" customFormat="1" ht="13.2"/>
    <row r="49" s="179" customFormat="1" ht="13.2"/>
    <row r="50" s="179" customFormat="1" ht="13.2"/>
    <row r="51" s="179" customFormat="1" ht="13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10" zoomScaleSheetLayoutView="100" workbookViewId="0">
      <selection activeCell="E14" sqref="E14"/>
    </sheetView>
  </sheetViews>
  <sheetFormatPr defaultColWidth="9.109375" defaultRowHeight="13.2"/>
  <cols>
    <col min="1" max="1" width="7.33203125" style="194" customWidth="1"/>
    <col min="2" max="2" width="57.33203125" style="194" customWidth="1"/>
    <col min="3" max="3" width="24.109375" style="194" customWidth="1"/>
    <col min="4" max="16384" width="9.109375" style="194"/>
  </cols>
  <sheetData>
    <row r="1" spans="1:3" s="6" customFormat="1" ht="18.75" customHeight="1">
      <c r="A1" s="439" t="s">
        <v>458</v>
      </c>
      <c r="B1" s="439"/>
      <c r="C1" s="353" t="s">
        <v>97</v>
      </c>
    </row>
    <row r="2" spans="1:3" s="6" customFormat="1" ht="13.8">
      <c r="A2" s="439"/>
      <c r="B2" s="439"/>
      <c r="C2" s="350" t="str">
        <f>'ფორმა N1'!L2</f>
        <v>09/22/2020-10/12/2020</v>
      </c>
    </row>
    <row r="3" spans="1:3" s="6" customFormat="1" ht="13.8">
      <c r="A3" s="385" t="s">
        <v>128</v>
      </c>
      <c r="B3" s="351"/>
      <c r="C3" s="352"/>
    </row>
    <row r="4" spans="1:3" s="6" customFormat="1" ht="13.8">
      <c r="A4" s="112"/>
      <c r="B4" s="351"/>
      <c r="C4" s="352"/>
    </row>
    <row r="5" spans="1:3" s="21" customFormat="1" ht="13.8">
      <c r="A5" s="440" t="s">
        <v>257</v>
      </c>
      <c r="B5" s="440"/>
      <c r="C5" s="112"/>
    </row>
    <row r="6" spans="1:3" s="21" customFormat="1" ht="13.8">
      <c r="A6" s="441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441"/>
      <c r="C6" s="112"/>
    </row>
    <row r="7" spans="1:3">
      <c r="A7" s="386"/>
      <c r="B7" s="386"/>
      <c r="C7" s="386"/>
    </row>
    <row r="8" spans="1:3">
      <c r="A8" s="386"/>
      <c r="B8" s="386"/>
      <c r="C8" s="386"/>
    </row>
    <row r="9" spans="1:3" ht="30" customHeight="1">
      <c r="A9" s="387" t="s">
        <v>64</v>
      </c>
      <c r="B9" s="387" t="s">
        <v>11</v>
      </c>
      <c r="C9" s="388" t="s">
        <v>9</v>
      </c>
    </row>
    <row r="10" spans="1:3" ht="13.8">
      <c r="A10" s="389">
        <v>1</v>
      </c>
      <c r="B10" s="390" t="s">
        <v>57</v>
      </c>
      <c r="C10" s="405">
        <f>'ფორმა N4'!D11+'ფორმა N5'!D9</f>
        <v>580339.61</v>
      </c>
    </row>
    <row r="11" spans="1:3" ht="13.8">
      <c r="A11" s="392">
        <v>1.1000000000000001</v>
      </c>
      <c r="B11" s="390" t="s">
        <v>459</v>
      </c>
      <c r="C11" s="406">
        <f>'ფორმა N4'!D39+'ფორმა N5'!D37</f>
        <v>480126.68</v>
      </c>
    </row>
    <row r="12" spans="1:3" ht="13.8">
      <c r="A12" s="393" t="s">
        <v>30</v>
      </c>
      <c r="B12" s="390" t="s">
        <v>460</v>
      </c>
      <c r="C12" s="406">
        <f>'ფორმა N4'!D40+'ფორმა N5'!D38</f>
        <v>37500</v>
      </c>
    </row>
    <row r="13" spans="1:3" ht="13.8">
      <c r="A13" s="392">
        <v>1.2</v>
      </c>
      <c r="B13" s="390" t="s">
        <v>58</v>
      </c>
      <c r="C13" s="406">
        <f>'ფორმა N4'!D12+'ფორმა N5'!D10</f>
        <v>5153</v>
      </c>
    </row>
    <row r="14" spans="1:3" ht="13.8">
      <c r="A14" s="392">
        <v>1.3</v>
      </c>
      <c r="B14" s="390" t="s">
        <v>461</v>
      </c>
      <c r="C14" s="406">
        <f>'ფორმა N4'!D17+'ფორმა N5'!D15</f>
        <v>0</v>
      </c>
    </row>
    <row r="15" spans="1:3" ht="13.8">
      <c r="A15" s="438"/>
      <c r="B15" s="438"/>
      <c r="C15" s="438"/>
    </row>
    <row r="16" spans="1:3" ht="30" customHeight="1">
      <c r="A16" s="387" t="s">
        <v>64</v>
      </c>
      <c r="B16" s="387" t="s">
        <v>232</v>
      </c>
      <c r="C16" s="388" t="s">
        <v>67</v>
      </c>
    </row>
    <row r="17" spans="1:4" ht="13.8">
      <c r="A17" s="389">
        <v>2</v>
      </c>
      <c r="B17" s="390" t="s">
        <v>462</v>
      </c>
      <c r="C17" s="391">
        <f>'ფორმა N2'!D9+'ფორმა N2'!C26+'ფორმა N3'!D9+'ფორმა N3'!C26</f>
        <v>1442430.97</v>
      </c>
    </row>
    <row r="18" spans="1:4" ht="13.8">
      <c r="A18" s="394">
        <v>2.1</v>
      </c>
      <c r="B18" s="390" t="s">
        <v>463</v>
      </c>
      <c r="C18" s="390">
        <f>'ფორმა N2'!D17+'ფორმა N3'!D17</f>
        <v>0</v>
      </c>
    </row>
    <row r="19" spans="1:4" ht="13.8">
      <c r="A19" s="394">
        <v>2.2000000000000002</v>
      </c>
      <c r="B19" s="390" t="s">
        <v>464</v>
      </c>
      <c r="C19" s="390">
        <f>'ფორმა N2'!D18+'ფორმა N3'!D18</f>
        <v>42084.5</v>
      </c>
    </row>
    <row r="20" spans="1:4" ht="13.8">
      <c r="A20" s="394">
        <v>2.2999999999999998</v>
      </c>
      <c r="B20" s="390" t="s">
        <v>465</v>
      </c>
      <c r="C20" s="395">
        <f>SUM(C21:C25)</f>
        <v>1400305</v>
      </c>
    </row>
    <row r="21" spans="1:4" ht="13.8">
      <c r="A21" s="393" t="s">
        <v>466</v>
      </c>
      <c r="B21" s="396" t="s">
        <v>467</v>
      </c>
      <c r="C21" s="390">
        <f>'ფორმა N2'!D13+'ფორმა N3'!D13</f>
        <v>1400305</v>
      </c>
    </row>
    <row r="22" spans="1:4" ht="13.8">
      <c r="A22" s="393" t="s">
        <v>468</v>
      </c>
      <c r="B22" s="396" t="s">
        <v>469</v>
      </c>
      <c r="C22" s="390">
        <f>'ფორმა N2'!C27+'ფორმა N3'!C27</f>
        <v>0</v>
      </c>
    </row>
    <row r="23" spans="1:4" ht="13.8">
      <c r="A23" s="393" t="s">
        <v>470</v>
      </c>
      <c r="B23" s="396" t="s">
        <v>471</v>
      </c>
      <c r="C23" s="390">
        <f>'ფორმა N2'!D14+'ფორმა N3'!D14</f>
        <v>0</v>
      </c>
    </row>
    <row r="24" spans="1:4" ht="13.8">
      <c r="A24" s="393" t="s">
        <v>472</v>
      </c>
      <c r="B24" s="396" t="s">
        <v>473</v>
      </c>
      <c r="C24" s="390">
        <f>'ფორმა N2'!C31+'ფორმა N3'!C31</f>
        <v>0</v>
      </c>
    </row>
    <row r="25" spans="1:4" ht="13.8">
      <c r="A25" s="393" t="s">
        <v>474</v>
      </c>
      <c r="B25" s="396" t="s">
        <v>475</v>
      </c>
      <c r="C25" s="390">
        <f>'ფორმა N2'!D11+'ფორმა N3'!D11</f>
        <v>0</v>
      </c>
    </row>
    <row r="26" spans="1:4" ht="13.8">
      <c r="A26" s="403"/>
      <c r="B26" s="402"/>
      <c r="C26" s="401"/>
    </row>
    <row r="27" spans="1:4" ht="13.8">
      <c r="A27" s="403"/>
      <c r="B27" s="402"/>
      <c r="C27" s="401"/>
    </row>
    <row r="28" spans="1:4" ht="13.8">
      <c r="A28" s="21"/>
      <c r="B28" s="21"/>
      <c r="C28" s="21"/>
      <c r="D28" s="400"/>
    </row>
    <row r="29" spans="1:4" ht="13.8">
      <c r="A29" s="192" t="s">
        <v>96</v>
      </c>
      <c r="B29" s="21"/>
      <c r="C29" s="21"/>
      <c r="D29" s="400"/>
    </row>
    <row r="30" spans="1:4" ht="13.8">
      <c r="A30" s="21"/>
      <c r="B30" s="21"/>
      <c r="C30" s="21"/>
      <c r="D30" s="400"/>
    </row>
    <row r="31" spans="1:4" ht="13.8">
      <c r="A31" s="21"/>
      <c r="B31" s="21"/>
      <c r="C31" s="21"/>
      <c r="D31" s="399"/>
    </row>
    <row r="32" spans="1:4" ht="13.8">
      <c r="B32" s="192" t="s">
        <v>254</v>
      </c>
      <c r="C32" s="21"/>
      <c r="D32" s="399"/>
    </row>
    <row r="33" spans="2:4" ht="13.8">
      <c r="B33" s="21" t="s">
        <v>253</v>
      </c>
      <c r="C33" s="21"/>
      <c r="D33" s="399"/>
    </row>
    <row r="34" spans="2:4">
      <c r="B34" s="398" t="s">
        <v>127</v>
      </c>
      <c r="D34" s="39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B16" sqref="B16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2" t="s">
        <v>284</v>
      </c>
      <c r="B1" s="74"/>
      <c r="C1" s="418" t="s">
        <v>97</v>
      </c>
      <c r="D1" s="418"/>
      <c r="E1" s="106"/>
    </row>
    <row r="2" spans="1:7">
      <c r="A2" s="74" t="s">
        <v>128</v>
      </c>
      <c r="B2" s="74"/>
      <c r="C2" s="416" t="str">
        <f>'ფორმა N1'!L2</f>
        <v>09/22/2020-10/12/2020</v>
      </c>
      <c r="D2" s="417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216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7">
        <v>1</v>
      </c>
      <c r="B9" s="217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SUM(C13:C15)</f>
        <v>0</v>
      </c>
      <c r="D12" s="105">
        <f>SUM(D13:D15)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435</v>
      </c>
      <c r="B14" s="95" t="s">
        <v>434</v>
      </c>
      <c r="C14" s="8"/>
      <c r="D14" s="8"/>
      <c r="E14" s="106"/>
    </row>
    <row r="15" spans="1:7" s="3" customFormat="1" ht="16.5" customHeight="1">
      <c r="A15" s="95" t="s">
        <v>436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27.6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369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27.6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382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383</v>
      </c>
      <c r="C24" s="241"/>
      <c r="D24" s="8"/>
      <c r="E24" s="106"/>
    </row>
    <row r="25" spans="1:5" s="3" customFormat="1">
      <c r="A25" s="86" t="s">
        <v>234</v>
      </c>
      <c r="B25" s="86" t="s">
        <v>389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5" t="s">
        <v>87</v>
      </c>
      <c r="B28" s="225" t="s">
        <v>291</v>
      </c>
      <c r="C28" s="8"/>
      <c r="D28" s="8"/>
      <c r="E28" s="106"/>
    </row>
    <row r="29" spans="1:5">
      <c r="A29" s="225" t="s">
        <v>88</v>
      </c>
      <c r="B29" s="225" t="s">
        <v>294</v>
      </c>
      <c r="C29" s="8"/>
      <c r="D29" s="8"/>
      <c r="E29" s="106"/>
    </row>
    <row r="30" spans="1:5">
      <c r="A30" s="225" t="s">
        <v>391</v>
      </c>
      <c r="B30" s="225" t="s">
        <v>292</v>
      </c>
      <c r="C30" s="8"/>
      <c r="D30" s="8"/>
      <c r="E30" s="106"/>
    </row>
    <row r="31" spans="1:5">
      <c r="A31" s="86" t="s">
        <v>33</v>
      </c>
      <c r="B31" s="86" t="s">
        <v>434</v>
      </c>
      <c r="C31" s="105">
        <f>SUM(C32:C34)</f>
        <v>0</v>
      </c>
      <c r="D31" s="105">
        <f>SUM(D32:D34)</f>
        <v>0</v>
      </c>
      <c r="E31" s="106"/>
    </row>
    <row r="32" spans="1:5">
      <c r="A32" s="225" t="s">
        <v>12</v>
      </c>
      <c r="B32" s="225" t="s">
        <v>437</v>
      </c>
      <c r="C32" s="8"/>
      <c r="D32" s="8"/>
      <c r="E32" s="106"/>
    </row>
    <row r="33" spans="1:9">
      <c r="A33" s="225" t="s">
        <v>13</v>
      </c>
      <c r="B33" s="225" t="s">
        <v>438</v>
      </c>
      <c r="C33" s="8"/>
      <c r="D33" s="8"/>
      <c r="E33" s="106"/>
    </row>
    <row r="34" spans="1:9">
      <c r="A34" s="225" t="s">
        <v>264</v>
      </c>
      <c r="B34" s="225" t="s">
        <v>439</v>
      </c>
      <c r="C34" s="8"/>
      <c r="D34" s="8"/>
      <c r="E34" s="106"/>
    </row>
    <row r="35" spans="1:9">
      <c r="A35" s="86" t="s">
        <v>34</v>
      </c>
      <c r="B35" s="238" t="s">
        <v>388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3.2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3.8">
      <c r="A2" s="62">
        <v>40907</v>
      </c>
      <c r="C2" t="s">
        <v>188</v>
      </c>
      <c r="E2" t="s">
        <v>219</v>
      </c>
      <c r="G2" s="63" t="s">
        <v>224</v>
      </c>
    </row>
    <row r="3" spans="1:7" ht="13.8">
      <c r="A3" s="62">
        <v>40908</v>
      </c>
      <c r="C3" t="s">
        <v>189</v>
      </c>
      <c r="E3" t="s">
        <v>220</v>
      </c>
      <c r="G3" s="63" t="s">
        <v>225</v>
      </c>
    </row>
    <row r="4" spans="1:7" ht="13.8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13" zoomScaleSheetLayoutView="100" workbookViewId="0">
      <selection activeCell="C24" sqref="C24:D26"/>
    </sheetView>
  </sheetViews>
  <sheetFormatPr defaultColWidth="9.109375" defaultRowHeight="13.8"/>
  <cols>
    <col min="1" max="1" width="10.21875" style="21" customWidth="1"/>
    <col min="2" max="2" width="67.44140625" style="234" customWidth="1"/>
    <col min="3" max="3" width="16.5546875" style="21" customWidth="1"/>
    <col min="4" max="4" width="15.109375" style="21" customWidth="1"/>
    <col min="5" max="5" width="5.109375" style="19" customWidth="1"/>
    <col min="6" max="16384" width="9.109375" style="21"/>
  </cols>
  <sheetData>
    <row r="1" spans="1:12" s="6" customFormat="1">
      <c r="A1" s="72" t="s">
        <v>255</v>
      </c>
      <c r="B1" s="230"/>
      <c r="C1" s="418" t="s">
        <v>97</v>
      </c>
      <c r="D1" s="418"/>
      <c r="E1" s="111"/>
    </row>
    <row r="2" spans="1:12" s="6" customFormat="1">
      <c r="A2" s="74" t="s">
        <v>128</v>
      </c>
      <c r="B2" s="230"/>
      <c r="C2" s="419" t="str">
        <f>'ფორმა N1'!L2</f>
        <v>09/22/2020-10/12/2020</v>
      </c>
      <c r="D2" s="420"/>
      <c r="E2" s="111"/>
    </row>
    <row r="3" spans="1:12" s="6" customFormat="1">
      <c r="A3" s="74"/>
      <c r="B3" s="230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1"/>
      <c r="C4" s="74"/>
      <c r="D4" s="74"/>
      <c r="E4" s="106"/>
      <c r="L4" s="6"/>
    </row>
    <row r="5" spans="1:12" s="2" customFormat="1">
      <c r="A5" s="117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232"/>
      <c r="C5" s="59"/>
      <c r="D5" s="59"/>
      <c r="E5" s="106"/>
    </row>
    <row r="6" spans="1:12" s="2" customFormat="1">
      <c r="A6" s="75"/>
      <c r="B6" s="231"/>
      <c r="C6" s="74"/>
      <c r="D6" s="74"/>
      <c r="E6" s="106"/>
    </row>
    <row r="7" spans="1:12" s="6" customFormat="1" ht="16.2">
      <c r="A7" s="98"/>
      <c r="B7" s="110"/>
      <c r="C7" s="76"/>
      <c r="D7" s="76"/>
      <c r="E7" s="111"/>
    </row>
    <row r="8" spans="1:12" s="6" customFormat="1" ht="27.6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7">
        <v>1</v>
      </c>
      <c r="B9" s="217" t="s">
        <v>65</v>
      </c>
      <c r="C9" s="83">
        <f>SUM(C10,C26)</f>
        <v>1442430.97</v>
      </c>
      <c r="D9" s="83">
        <f>SUM(D10,D26)</f>
        <v>1442430.97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SUM(C11,C12,C16,C19,C25,C26)</f>
        <v>1442430.97</v>
      </c>
      <c r="D10" s="83">
        <f>SUM(D11,D12,D16,D19,D24,D25)</f>
        <v>1442430.97</v>
      </c>
      <c r="E10" s="111"/>
    </row>
    <row r="11" spans="1:12" s="9" customFormat="1" ht="16.2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SUM(C13:C15)</f>
        <v>1400305</v>
      </c>
      <c r="D12" s="105">
        <f>SUM(D13:D15)</f>
        <v>1400305</v>
      </c>
      <c r="E12" s="111"/>
    </row>
    <row r="13" spans="1:12" s="3" customFormat="1">
      <c r="A13" s="95" t="s">
        <v>70</v>
      </c>
      <c r="B13" s="95" t="s">
        <v>293</v>
      </c>
      <c r="C13" s="8">
        <v>1400305</v>
      </c>
      <c r="D13" s="8">
        <v>1400305</v>
      </c>
      <c r="E13" s="111"/>
    </row>
    <row r="14" spans="1:12" s="3" customFormat="1">
      <c r="A14" s="95" t="s">
        <v>435</v>
      </c>
      <c r="B14" s="95" t="s">
        <v>434</v>
      </c>
      <c r="C14" s="8"/>
      <c r="D14" s="8"/>
      <c r="E14" s="111"/>
    </row>
    <row r="15" spans="1:12" s="3" customFormat="1">
      <c r="A15" s="95" t="s">
        <v>436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42084.5</v>
      </c>
      <c r="D16" s="105">
        <f>SUM(D17:D18)</f>
        <v>42084.5</v>
      </c>
      <c r="E16" s="111"/>
    </row>
    <row r="17" spans="1:5" s="3" customFormat="1">
      <c r="A17" s="95" t="s">
        <v>73</v>
      </c>
      <c r="B17" s="95" t="s">
        <v>75</v>
      </c>
      <c r="C17" s="8"/>
      <c r="D17" s="8"/>
      <c r="E17" s="111"/>
    </row>
    <row r="18" spans="1:5" s="3" customFormat="1" ht="27.6">
      <c r="A18" s="95" t="s">
        <v>74</v>
      </c>
      <c r="B18" s="95" t="s">
        <v>98</v>
      </c>
      <c r="C18" s="508">
        <v>42084.5</v>
      </c>
      <c r="D18" s="508">
        <v>42084.5</v>
      </c>
      <c r="E18" s="111"/>
    </row>
    <row r="19" spans="1:5" s="3" customFormat="1">
      <c r="A19" s="86" t="s">
        <v>76</v>
      </c>
      <c r="B19" s="86" t="s">
        <v>369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27.6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382</v>
      </c>
      <c r="C23" s="8"/>
      <c r="D23" s="8"/>
      <c r="E23" s="111"/>
    </row>
    <row r="24" spans="1:5" s="3" customFormat="1">
      <c r="A24" s="86" t="s">
        <v>84</v>
      </c>
      <c r="B24" s="86" t="s">
        <v>383</v>
      </c>
      <c r="C24" s="507"/>
      <c r="D24" s="507"/>
      <c r="E24" s="111"/>
    </row>
    <row r="25" spans="1:5" s="3" customFormat="1">
      <c r="A25" s="86" t="s">
        <v>234</v>
      </c>
      <c r="B25" s="86" t="s">
        <v>389</v>
      </c>
      <c r="C25" s="508">
        <v>41.47</v>
      </c>
      <c r="D25" s="508">
        <v>41.47</v>
      </c>
      <c r="E25" s="111"/>
    </row>
    <row r="26" spans="1:5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5" t="s">
        <v>87</v>
      </c>
      <c r="B28" s="225" t="s">
        <v>291</v>
      </c>
      <c r="C28" s="8"/>
      <c r="D28" s="8"/>
      <c r="E28" s="111"/>
    </row>
    <row r="29" spans="1:5">
      <c r="A29" s="225" t="s">
        <v>88</v>
      </c>
      <c r="B29" s="225" t="s">
        <v>294</v>
      </c>
      <c r="C29" s="8"/>
      <c r="D29" s="8"/>
      <c r="E29" s="111"/>
    </row>
    <row r="30" spans="1:5">
      <c r="A30" s="225" t="s">
        <v>391</v>
      </c>
      <c r="B30" s="225" t="s">
        <v>292</v>
      </c>
      <c r="C30" s="8"/>
      <c r="D30" s="8"/>
      <c r="E30" s="111"/>
    </row>
    <row r="31" spans="1:5">
      <c r="A31" s="86" t="s">
        <v>33</v>
      </c>
      <c r="B31" s="86" t="s">
        <v>434</v>
      </c>
      <c r="C31" s="105">
        <f>SUM(C32:C34)</f>
        <v>0</v>
      </c>
      <c r="D31" s="105">
        <f>SUM(D32:D34)</f>
        <v>0</v>
      </c>
      <c r="E31" s="111"/>
    </row>
    <row r="32" spans="1:5">
      <c r="A32" s="225" t="s">
        <v>12</v>
      </c>
      <c r="B32" s="225" t="s">
        <v>437</v>
      </c>
      <c r="C32" s="8"/>
      <c r="D32" s="8"/>
      <c r="E32" s="111"/>
    </row>
    <row r="33" spans="1:9">
      <c r="A33" s="225" t="s">
        <v>13</v>
      </c>
      <c r="B33" s="225" t="s">
        <v>438</v>
      </c>
      <c r="C33" s="8"/>
      <c r="D33" s="8"/>
      <c r="E33" s="111"/>
    </row>
    <row r="34" spans="1:9">
      <c r="A34" s="225" t="s">
        <v>264</v>
      </c>
      <c r="B34" s="225" t="s">
        <v>439</v>
      </c>
      <c r="C34" s="8"/>
      <c r="D34" s="8"/>
      <c r="E34" s="111"/>
    </row>
    <row r="35" spans="1:9" s="23" customFormat="1">
      <c r="A35" s="86" t="s">
        <v>34</v>
      </c>
      <c r="B35" s="238" t="s">
        <v>388</v>
      </c>
      <c r="C35" s="8"/>
      <c r="D35" s="8"/>
    </row>
    <row r="36" spans="1:9" s="2" customFormat="1">
      <c r="A36" s="1"/>
      <c r="B36" s="233"/>
      <c r="E36" s="5"/>
    </row>
    <row r="37" spans="1:9" s="2" customFormat="1">
      <c r="B37" s="233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3"/>
      <c r="E40" s="5"/>
    </row>
    <row r="41" spans="1:9" s="2" customFormat="1">
      <c r="B41" s="233"/>
      <c r="E41"/>
      <c r="F41"/>
      <c r="G41"/>
      <c r="H41"/>
      <c r="I41"/>
    </row>
    <row r="42" spans="1:9" s="2" customFormat="1">
      <c r="B42" s="233"/>
      <c r="D42" s="12"/>
      <c r="E42"/>
      <c r="F42"/>
      <c r="G42"/>
      <c r="H42"/>
      <c r="I42"/>
    </row>
    <row r="43" spans="1:9" s="2" customFormat="1">
      <c r="A43"/>
      <c r="B43" s="235" t="s">
        <v>386</v>
      </c>
      <c r="D43" s="12"/>
      <c r="E43"/>
      <c r="F43"/>
      <c r="G43"/>
      <c r="H43"/>
      <c r="I43"/>
    </row>
    <row r="44" spans="1:9" s="2" customFormat="1">
      <c r="A44"/>
      <c r="B44" s="233" t="s">
        <v>253</v>
      </c>
      <c r="D44" s="12"/>
      <c r="E44"/>
      <c r="F44"/>
      <c r="G44"/>
      <c r="H44"/>
      <c r="I44"/>
    </row>
    <row r="45" spans="1:9" customFormat="1" ht="13.2">
      <c r="B45" s="236" t="s">
        <v>127</v>
      </c>
    </row>
    <row r="46" spans="1:9" customFormat="1" ht="13.2">
      <c r="B46" s="23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94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44" zoomScale="80" zoomScaleSheetLayoutView="80" workbookViewId="0">
      <selection activeCell="H60" sqref="H60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2" t="s">
        <v>441</v>
      </c>
      <c r="B1" s="214"/>
      <c r="C1" s="418" t="s">
        <v>97</v>
      </c>
      <c r="D1" s="418"/>
      <c r="E1" s="89"/>
    </row>
    <row r="2" spans="1:5" s="6" customFormat="1">
      <c r="A2" s="357" t="s">
        <v>443</v>
      </c>
      <c r="B2" s="214"/>
      <c r="C2" s="416" t="str">
        <f>'ფორმა N1'!L2</f>
        <v>09/22/2020-10/12/2020</v>
      </c>
      <c r="D2" s="417"/>
      <c r="E2" s="89"/>
    </row>
    <row r="3" spans="1:5" s="6" customFormat="1">
      <c r="A3" s="357" t="s">
        <v>442</v>
      </c>
      <c r="B3" s="214"/>
      <c r="C3" s="215"/>
      <c r="D3" s="215"/>
      <c r="E3" s="89"/>
    </row>
    <row r="4" spans="1:5" s="6" customFormat="1">
      <c r="A4" s="74" t="s">
        <v>128</v>
      </c>
      <c r="B4" s="214"/>
      <c r="C4" s="215"/>
      <c r="D4" s="215"/>
      <c r="E4" s="89"/>
    </row>
    <row r="5" spans="1:5" s="6" customFormat="1">
      <c r="A5" s="74"/>
      <c r="B5" s="214"/>
      <c r="C5" s="215"/>
      <c r="D5" s="215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6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4"/>
      <c r="B9" s="214"/>
      <c r="C9" s="76"/>
      <c r="D9" s="76"/>
      <c r="E9" s="89"/>
    </row>
    <row r="10" spans="1:5" s="6" customFormat="1" ht="27.6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7">
        <v>1</v>
      </c>
      <c r="B11" s="217" t="s">
        <v>57</v>
      </c>
      <c r="C11" s="80">
        <f>SUM(C12,C16,C56,C59,C60,C61,C79)</f>
        <v>0</v>
      </c>
      <c r="D11" s="80">
        <f>SUM(D12,D16,D56,D59,D60,D61,D67,D75,D76)</f>
        <v>0</v>
      </c>
      <c r="E11" s="218"/>
    </row>
    <row r="12" spans="1:5" s="9" customFormat="1" ht="16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59" t="s">
        <v>445</v>
      </c>
      <c r="B15" s="360" t="s">
        <v>446</v>
      </c>
      <c r="C15" s="360"/>
      <c r="D15" s="360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8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9"/>
      <c r="E18" s="93"/>
    </row>
    <row r="19" spans="1:6" s="3" customFormat="1">
      <c r="A19" s="95" t="s">
        <v>88</v>
      </c>
      <c r="B19" s="95" t="s">
        <v>62</v>
      </c>
      <c r="C19" s="4"/>
      <c r="D19" s="219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20"/>
      <c r="F20" s="221"/>
    </row>
    <row r="21" spans="1:6" s="224" customFormat="1" ht="27.6">
      <c r="A21" s="95" t="s">
        <v>12</v>
      </c>
      <c r="B21" s="95" t="s">
        <v>233</v>
      </c>
      <c r="C21" s="222"/>
      <c r="D21" s="38"/>
      <c r="E21" s="223"/>
    </row>
    <row r="22" spans="1:6" s="224" customFormat="1">
      <c r="A22" s="95" t="s">
        <v>13</v>
      </c>
      <c r="B22" s="95" t="s">
        <v>14</v>
      </c>
      <c r="C22" s="222"/>
      <c r="D22" s="39"/>
      <c r="E22" s="223"/>
    </row>
    <row r="23" spans="1:6" s="224" customFormat="1" ht="27.6">
      <c r="A23" s="95" t="s">
        <v>264</v>
      </c>
      <c r="B23" s="95" t="s">
        <v>22</v>
      </c>
      <c r="C23" s="222"/>
      <c r="D23" s="40"/>
      <c r="E23" s="223"/>
    </row>
    <row r="24" spans="1:6" s="224" customFormat="1" ht="16.5" customHeight="1">
      <c r="A24" s="95" t="s">
        <v>265</v>
      </c>
      <c r="B24" s="95" t="s">
        <v>15</v>
      </c>
      <c r="C24" s="222"/>
      <c r="D24" s="40"/>
      <c r="E24" s="223"/>
    </row>
    <row r="25" spans="1:6" s="224" customFormat="1" ht="16.5" customHeight="1">
      <c r="A25" s="95" t="s">
        <v>266</v>
      </c>
      <c r="B25" s="95" t="s">
        <v>16</v>
      </c>
      <c r="C25" s="222"/>
      <c r="D25" s="40"/>
      <c r="E25" s="223"/>
    </row>
    <row r="26" spans="1:6" s="224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3"/>
    </row>
    <row r="27" spans="1:6" s="224" customFormat="1" ht="16.5" customHeight="1">
      <c r="A27" s="225" t="s">
        <v>268</v>
      </c>
      <c r="B27" s="225" t="s">
        <v>18</v>
      </c>
      <c r="C27" s="222"/>
      <c r="D27" s="40"/>
      <c r="E27" s="223"/>
    </row>
    <row r="28" spans="1:6" s="224" customFormat="1" ht="16.5" customHeight="1">
      <c r="A28" s="225" t="s">
        <v>269</v>
      </c>
      <c r="B28" s="225" t="s">
        <v>19</v>
      </c>
      <c r="C28" s="222"/>
      <c r="D28" s="40"/>
      <c r="E28" s="223"/>
    </row>
    <row r="29" spans="1:6" s="224" customFormat="1" ht="16.5" customHeight="1">
      <c r="A29" s="225" t="s">
        <v>270</v>
      </c>
      <c r="B29" s="225" t="s">
        <v>20</v>
      </c>
      <c r="C29" s="222"/>
      <c r="D29" s="40"/>
      <c r="E29" s="223"/>
    </row>
    <row r="30" spans="1:6" s="224" customFormat="1" ht="16.5" customHeight="1">
      <c r="A30" s="225" t="s">
        <v>271</v>
      </c>
      <c r="B30" s="225" t="s">
        <v>23</v>
      </c>
      <c r="C30" s="222"/>
      <c r="D30" s="41"/>
      <c r="E30" s="223"/>
    </row>
    <row r="31" spans="1:6" s="224" customFormat="1" ht="16.5" customHeight="1">
      <c r="A31" s="95" t="s">
        <v>272</v>
      </c>
      <c r="B31" s="95" t="s">
        <v>21</v>
      </c>
      <c r="C31" s="222"/>
      <c r="D31" s="41"/>
      <c r="E31" s="223"/>
    </row>
    <row r="32" spans="1:6" s="3" customFormat="1" ht="16.5" customHeight="1">
      <c r="A32" s="86" t="s">
        <v>34</v>
      </c>
      <c r="B32" s="86" t="s">
        <v>3</v>
      </c>
      <c r="C32" s="4"/>
      <c r="D32" s="219"/>
      <c r="E32" s="220"/>
    </row>
    <row r="33" spans="1:5" s="3" customFormat="1" ht="16.5" customHeight="1">
      <c r="A33" s="86" t="s">
        <v>35</v>
      </c>
      <c r="B33" s="86" t="s">
        <v>4</v>
      </c>
      <c r="C33" s="4"/>
      <c r="D33" s="219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9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9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9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9"/>
      <c r="E38" s="93"/>
    </row>
    <row r="39" spans="1:5" s="3" customFormat="1" ht="16.5" customHeight="1">
      <c r="A39" s="86" t="s">
        <v>39</v>
      </c>
      <c r="B39" s="86" t="s">
        <v>361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321</v>
      </c>
      <c r="B40" s="17" t="s">
        <v>325</v>
      </c>
      <c r="C40" s="4"/>
      <c r="D40" s="219"/>
      <c r="E40" s="93"/>
    </row>
    <row r="41" spans="1:5" s="3" customFormat="1" ht="16.5" customHeight="1">
      <c r="A41" s="17" t="s">
        <v>322</v>
      </c>
      <c r="B41" s="17" t="s">
        <v>326</v>
      </c>
      <c r="C41" s="4"/>
      <c r="D41" s="219"/>
      <c r="E41" s="93"/>
    </row>
    <row r="42" spans="1:5" s="3" customFormat="1" ht="16.5" customHeight="1">
      <c r="A42" s="17" t="s">
        <v>323</v>
      </c>
      <c r="B42" s="17" t="s">
        <v>329</v>
      </c>
      <c r="C42" s="4"/>
      <c r="D42" s="219"/>
      <c r="E42" s="93"/>
    </row>
    <row r="43" spans="1:5" s="3" customFormat="1" ht="16.5" customHeight="1">
      <c r="A43" s="17" t="s">
        <v>328</v>
      </c>
      <c r="B43" s="17" t="s">
        <v>330</v>
      </c>
      <c r="C43" s="4"/>
      <c r="D43" s="219"/>
      <c r="E43" s="93"/>
    </row>
    <row r="44" spans="1:5" s="3" customFormat="1" ht="16.5" customHeight="1">
      <c r="A44" s="17" t="s">
        <v>331</v>
      </c>
      <c r="B44" s="17" t="s">
        <v>427</v>
      </c>
      <c r="C44" s="4"/>
      <c r="D44" s="219"/>
      <c r="E44" s="93"/>
    </row>
    <row r="45" spans="1:5" s="3" customFormat="1" ht="16.5" customHeight="1">
      <c r="A45" s="17" t="s">
        <v>428</v>
      </c>
      <c r="B45" s="17" t="s">
        <v>327</v>
      </c>
      <c r="C45" s="4"/>
      <c r="D45" s="219"/>
      <c r="E45" s="93"/>
    </row>
    <row r="46" spans="1:5" s="3" customFormat="1" ht="27.6">
      <c r="A46" s="86" t="s">
        <v>40</v>
      </c>
      <c r="B46" s="86" t="s">
        <v>28</v>
      </c>
      <c r="C46" s="4"/>
      <c r="D46" s="219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9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9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9"/>
      <c r="E49" s="93"/>
    </row>
    <row r="50" spans="1:6" s="3" customFormat="1" ht="16.5" customHeight="1">
      <c r="A50" s="86" t="s">
        <v>44</v>
      </c>
      <c r="B50" s="86" t="s">
        <v>362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336</v>
      </c>
      <c r="B51" s="95" t="s">
        <v>339</v>
      </c>
      <c r="C51" s="4"/>
      <c r="D51" s="219"/>
      <c r="E51" s="93"/>
    </row>
    <row r="52" spans="1:6" s="3" customFormat="1" ht="16.5" customHeight="1">
      <c r="A52" s="95" t="s">
        <v>337</v>
      </c>
      <c r="B52" s="95" t="s">
        <v>338</v>
      </c>
      <c r="C52" s="4"/>
      <c r="D52" s="219"/>
      <c r="E52" s="93"/>
    </row>
    <row r="53" spans="1:6" s="3" customFormat="1" ht="16.5" customHeight="1">
      <c r="A53" s="95" t="s">
        <v>340</v>
      </c>
      <c r="B53" s="95" t="s">
        <v>341</v>
      </c>
      <c r="C53" s="4"/>
      <c r="D53" s="219"/>
      <c r="E53" s="93"/>
    </row>
    <row r="54" spans="1:6" s="3" customFormat="1">
      <c r="A54" s="86" t="s">
        <v>45</v>
      </c>
      <c r="B54" s="86" t="s">
        <v>29</v>
      </c>
      <c r="C54" s="4"/>
      <c r="D54" s="219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9"/>
      <c r="E55" s="220"/>
      <c r="F55" s="221"/>
    </row>
    <row r="56" spans="1:6" s="3" customFormat="1" ht="27.6">
      <c r="A56" s="85">
        <v>1.3</v>
      </c>
      <c r="B56" s="85" t="s">
        <v>366</v>
      </c>
      <c r="C56" s="82">
        <f>SUM(C57:C58)</f>
        <v>0</v>
      </c>
      <c r="D56" s="82">
        <f>SUM(D57:D58)</f>
        <v>0</v>
      </c>
      <c r="E56" s="220"/>
      <c r="F56" s="221"/>
    </row>
    <row r="57" spans="1:6" s="3" customFormat="1">
      <c r="A57" s="86" t="s">
        <v>50</v>
      </c>
      <c r="B57" s="86" t="s">
        <v>48</v>
      </c>
      <c r="C57" s="4"/>
      <c r="D57" s="219"/>
      <c r="E57" s="220"/>
      <c r="F57" s="221"/>
    </row>
    <row r="58" spans="1:6" s="3" customFormat="1" ht="16.5" customHeight="1">
      <c r="A58" s="86" t="s">
        <v>51</v>
      </c>
      <c r="B58" s="86" t="s">
        <v>47</v>
      </c>
      <c r="C58" s="4"/>
      <c r="D58" s="219"/>
      <c r="E58" s="220"/>
      <c r="F58" s="221"/>
    </row>
    <row r="59" spans="1:6" s="3" customFormat="1">
      <c r="A59" s="85">
        <v>1.4</v>
      </c>
      <c r="B59" s="85" t="s">
        <v>368</v>
      </c>
      <c r="C59" s="4"/>
      <c r="D59" s="219"/>
      <c r="E59" s="220"/>
      <c r="F59" s="221"/>
    </row>
    <row r="60" spans="1:6" s="224" customFormat="1">
      <c r="A60" s="85">
        <v>1.5</v>
      </c>
      <c r="B60" s="85" t="s">
        <v>7</v>
      </c>
      <c r="C60" s="222"/>
      <c r="D60" s="40"/>
      <c r="E60" s="223"/>
    </row>
    <row r="61" spans="1:6" s="224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3"/>
    </row>
    <row r="62" spans="1:6" s="224" customFormat="1">
      <c r="A62" s="86" t="s">
        <v>280</v>
      </c>
      <c r="B62" s="46" t="s">
        <v>52</v>
      </c>
      <c r="C62" s="222"/>
      <c r="D62" s="40"/>
      <c r="E62" s="223"/>
    </row>
    <row r="63" spans="1:6" s="224" customFormat="1" ht="27.6">
      <c r="A63" s="86" t="s">
        <v>281</v>
      </c>
      <c r="B63" s="46" t="s">
        <v>54</v>
      </c>
      <c r="C63" s="222"/>
      <c r="D63" s="40"/>
      <c r="E63" s="223"/>
    </row>
    <row r="64" spans="1:6" s="224" customFormat="1">
      <c r="A64" s="86" t="s">
        <v>282</v>
      </c>
      <c r="B64" s="46" t="s">
        <v>53</v>
      </c>
      <c r="C64" s="40"/>
      <c r="D64" s="40"/>
      <c r="E64" s="223"/>
    </row>
    <row r="65" spans="1:5" s="224" customFormat="1">
      <c r="A65" s="86" t="s">
        <v>283</v>
      </c>
      <c r="B65" s="46" t="s">
        <v>27</v>
      </c>
      <c r="C65" s="222"/>
      <c r="D65" s="40"/>
      <c r="E65" s="223"/>
    </row>
    <row r="66" spans="1:5" s="224" customFormat="1">
      <c r="A66" s="86" t="s">
        <v>307</v>
      </c>
      <c r="B66" s="46" t="s">
        <v>308</v>
      </c>
      <c r="C66" s="222"/>
      <c r="D66" s="40"/>
      <c r="E66" s="223"/>
    </row>
    <row r="67" spans="1:5">
      <c r="A67" s="217">
        <v>2</v>
      </c>
      <c r="B67" s="217" t="s">
        <v>363</v>
      </c>
      <c r="C67" s="226"/>
      <c r="D67" s="83">
        <f>SUM(D68:D74)</f>
        <v>0</v>
      </c>
      <c r="E67" s="94"/>
    </row>
    <row r="68" spans="1:5">
      <c r="A68" s="96">
        <v>2.1</v>
      </c>
      <c r="B68" s="227" t="s">
        <v>89</v>
      </c>
      <c r="C68" s="228"/>
      <c r="D68" s="22"/>
      <c r="E68" s="94"/>
    </row>
    <row r="69" spans="1:5">
      <c r="A69" s="96">
        <v>2.2000000000000002</v>
      </c>
      <c r="B69" s="227" t="s">
        <v>364</v>
      </c>
      <c r="C69" s="228"/>
      <c r="D69" s="22"/>
      <c r="E69" s="94"/>
    </row>
    <row r="70" spans="1:5">
      <c r="A70" s="96">
        <v>2.2999999999999998</v>
      </c>
      <c r="B70" s="227" t="s">
        <v>93</v>
      </c>
      <c r="C70" s="228"/>
      <c r="D70" s="22"/>
      <c r="E70" s="94"/>
    </row>
    <row r="71" spans="1:5">
      <c r="A71" s="96">
        <v>2.4</v>
      </c>
      <c r="B71" s="227" t="s">
        <v>92</v>
      </c>
      <c r="C71" s="228"/>
      <c r="D71" s="22"/>
      <c r="E71" s="94"/>
    </row>
    <row r="72" spans="1:5">
      <c r="A72" s="96">
        <v>2.5</v>
      </c>
      <c r="B72" s="227" t="s">
        <v>365</v>
      </c>
      <c r="C72" s="228"/>
      <c r="D72" s="22"/>
      <c r="E72" s="94"/>
    </row>
    <row r="73" spans="1:5">
      <c r="A73" s="96">
        <v>2.6</v>
      </c>
      <c r="B73" s="227" t="s">
        <v>90</v>
      </c>
      <c r="C73" s="228"/>
      <c r="D73" s="22"/>
      <c r="E73" s="94"/>
    </row>
    <row r="74" spans="1:5">
      <c r="A74" s="96">
        <v>2.7</v>
      </c>
      <c r="B74" s="227" t="s">
        <v>91</v>
      </c>
      <c r="C74" s="229"/>
      <c r="D74" s="22"/>
      <c r="E74" s="94"/>
    </row>
    <row r="75" spans="1:5">
      <c r="A75" s="217">
        <v>3</v>
      </c>
      <c r="B75" s="217" t="s">
        <v>387</v>
      </c>
      <c r="C75" s="83"/>
      <c r="D75" s="22"/>
      <c r="E75" s="94"/>
    </row>
    <row r="76" spans="1:5">
      <c r="A76" s="217">
        <v>4</v>
      </c>
      <c r="B76" s="217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8"/>
      <c r="D77" s="8"/>
      <c r="E77" s="94"/>
    </row>
    <row r="78" spans="1:5">
      <c r="A78" s="96">
        <v>4.2</v>
      </c>
      <c r="B78" s="96" t="s">
        <v>237</v>
      </c>
      <c r="C78" s="229"/>
      <c r="D78" s="8"/>
      <c r="E78" s="94"/>
    </row>
    <row r="79" spans="1:5">
      <c r="A79" s="217">
        <v>5</v>
      </c>
      <c r="B79" s="217" t="s">
        <v>262</v>
      </c>
      <c r="C79" s="243"/>
      <c r="D79" s="229"/>
      <c r="E79" s="94"/>
    </row>
    <row r="80" spans="1:5">
      <c r="B80" s="44"/>
    </row>
    <row r="81" spans="1:9">
      <c r="A81" s="421" t="s">
        <v>429</v>
      </c>
      <c r="B81" s="421"/>
      <c r="C81" s="421"/>
      <c r="D81" s="421"/>
      <c r="E81" s="5"/>
    </row>
    <row r="82" spans="1:9">
      <c r="B82" s="44"/>
    </row>
    <row r="83" spans="1:9" s="23" customFormat="1" ht="13.2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3.2">
      <c r="B89" s="64" t="s">
        <v>127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43" zoomScaleSheetLayoutView="100" workbookViewId="0">
      <selection activeCell="H55" sqref="H55"/>
    </sheetView>
  </sheetViews>
  <sheetFormatPr defaultColWidth="9.109375" defaultRowHeight="13.8"/>
  <cols>
    <col min="1" max="1" width="13" style="21" customWidth="1"/>
    <col min="2" max="2" width="70.5546875" style="21" customWidth="1"/>
    <col min="3" max="3" width="14.88671875" style="21" customWidth="1"/>
    <col min="4" max="4" width="13.33203125" style="21" customWidth="1"/>
    <col min="5" max="5" width="9" style="21" customWidth="1"/>
    <col min="6" max="6" width="17.21875" style="21" customWidth="1"/>
    <col min="7" max="16384" width="9.109375" style="21"/>
  </cols>
  <sheetData>
    <row r="1" spans="1:12">
      <c r="A1" s="72" t="s">
        <v>285</v>
      </c>
      <c r="B1" s="112"/>
      <c r="C1" s="418" t="s">
        <v>97</v>
      </c>
      <c r="D1" s="418"/>
      <c r="E1" s="146"/>
    </row>
    <row r="2" spans="1:12">
      <c r="A2" s="74" t="s">
        <v>128</v>
      </c>
      <c r="B2" s="112"/>
      <c r="C2" s="416" t="str">
        <f>'ფორმა N1'!L2</f>
        <v>09/22/2020-10/12/2020</v>
      </c>
      <c r="D2" s="417"/>
      <c r="E2" s="146"/>
    </row>
    <row r="3" spans="1:12">
      <c r="A3" s="74"/>
      <c r="B3" s="112"/>
      <c r="C3" s="329"/>
      <c r="D3" s="329"/>
      <c r="E3" s="146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28"/>
      <c r="B7" s="328"/>
      <c r="C7" s="76"/>
      <c r="D7" s="76"/>
      <c r="E7" s="147"/>
    </row>
    <row r="8" spans="1:12" s="6" customFormat="1" ht="27.6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6.2">
      <c r="A9" s="13">
        <v>1</v>
      </c>
      <c r="B9" s="13" t="s">
        <v>57</v>
      </c>
      <c r="C9" s="80">
        <f>SUM(C10,C14,C54,C57,C58,C59,C76)</f>
        <v>855639.22999999986</v>
      </c>
      <c r="D9" s="80">
        <f>SUM(D10,D14,D54,D57,D58,D59,D65,D72,D73)</f>
        <v>580339.61</v>
      </c>
      <c r="E9" s="148"/>
      <c r="G9" s="496"/>
    </row>
    <row r="10" spans="1:12" s="9" customFormat="1" ht="16.2">
      <c r="A10" s="14">
        <v>1.1000000000000001</v>
      </c>
      <c r="B10" s="14" t="s">
        <v>58</v>
      </c>
      <c r="C10" s="82">
        <f>SUM(C11:C13)</f>
        <v>5075</v>
      </c>
      <c r="D10" s="82">
        <f>SUM(D11:D13)</f>
        <v>5153</v>
      </c>
      <c r="E10" s="148"/>
    </row>
    <row r="11" spans="1:12" s="9" customFormat="1" ht="16.5" customHeight="1">
      <c r="A11" s="16" t="s">
        <v>30</v>
      </c>
      <c r="B11" s="16" t="s">
        <v>59</v>
      </c>
      <c r="C11" s="33">
        <v>5075</v>
      </c>
      <c r="D11" s="34">
        <v>5153</v>
      </c>
      <c r="E11" s="148"/>
    </row>
    <row r="12" spans="1:12" ht="16.5" customHeight="1">
      <c r="A12" s="16" t="s">
        <v>31</v>
      </c>
      <c r="B12" s="16" t="s">
        <v>0</v>
      </c>
      <c r="C12" s="33"/>
      <c r="D12" s="34"/>
      <c r="E12" s="146"/>
      <c r="F12" s="499"/>
    </row>
    <row r="13" spans="1:12" ht="16.5" customHeight="1">
      <c r="A13" s="359" t="s">
        <v>445</v>
      </c>
      <c r="B13" s="360" t="s">
        <v>447</v>
      </c>
      <c r="C13" s="360"/>
      <c r="D13" s="360"/>
      <c r="E13" s="146"/>
      <c r="F13" s="499"/>
    </row>
    <row r="14" spans="1:12">
      <c r="A14" s="14">
        <v>1.2</v>
      </c>
      <c r="B14" s="14" t="s">
        <v>60</v>
      </c>
      <c r="C14" s="82">
        <f>SUM(C15,C18,C30:C33,C36,C37,C44,C45,C46,C47,C48,C52,C53)</f>
        <v>813349.62999999989</v>
      </c>
      <c r="D14" s="82">
        <f>D15+D18+D33+D36+D37+D45+D48+D53</f>
        <v>537972.01</v>
      </c>
      <c r="E14" s="498"/>
    </row>
    <row r="15" spans="1:12">
      <c r="A15" s="16" t="s">
        <v>32</v>
      </c>
      <c r="B15" s="16" t="s">
        <v>1</v>
      </c>
      <c r="C15" s="81">
        <f>SUM(C16:C17)</f>
        <v>0</v>
      </c>
      <c r="D15" s="490">
        <f>SUM(D16:D17)</f>
        <v>0</v>
      </c>
      <c r="E15" s="146"/>
    </row>
    <row r="16" spans="1:12" ht="17.25" customHeight="1">
      <c r="A16" s="17" t="s">
        <v>87</v>
      </c>
      <c r="B16" s="17" t="s">
        <v>61</v>
      </c>
      <c r="C16" s="35"/>
      <c r="D16" s="36"/>
      <c r="E16" s="146"/>
    </row>
    <row r="17" spans="1:5" ht="17.25" customHeight="1">
      <c r="A17" s="17" t="s">
        <v>88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3597.1699999999996</v>
      </c>
      <c r="D18" s="490">
        <f>SUM(D19:D24,D29)</f>
        <v>3597.1699999999996</v>
      </c>
      <c r="E18" s="146"/>
    </row>
    <row r="19" spans="1:5" ht="27.6">
      <c r="A19" s="17" t="s">
        <v>12</v>
      </c>
      <c r="B19" s="17" t="s">
        <v>233</v>
      </c>
      <c r="C19" s="38">
        <v>400</v>
      </c>
      <c r="D19" s="38">
        <v>400</v>
      </c>
      <c r="E19" s="146"/>
    </row>
    <row r="20" spans="1:5">
      <c r="A20" s="17" t="s">
        <v>13</v>
      </c>
      <c r="B20" s="17" t="s">
        <v>14</v>
      </c>
      <c r="C20" s="39"/>
      <c r="D20" s="39"/>
      <c r="E20" s="146"/>
    </row>
    <row r="21" spans="1:5" ht="27.6">
      <c r="A21" s="17" t="s">
        <v>264</v>
      </c>
      <c r="B21" s="17" t="s">
        <v>22</v>
      </c>
      <c r="C21" s="40">
        <v>300</v>
      </c>
      <c r="D21" s="40">
        <v>300</v>
      </c>
      <c r="E21" s="146"/>
    </row>
    <row r="22" spans="1:5">
      <c r="A22" s="17" t="s">
        <v>265</v>
      </c>
      <c r="B22" s="17" t="s">
        <v>15</v>
      </c>
      <c r="C22" s="37"/>
      <c r="D22" s="40"/>
      <c r="E22" s="146"/>
    </row>
    <row r="23" spans="1:5">
      <c r="A23" s="17" t="s">
        <v>266</v>
      </c>
      <c r="B23" s="17" t="s">
        <v>16</v>
      </c>
      <c r="C23" s="37"/>
      <c r="D23" s="40"/>
      <c r="E23" s="146"/>
    </row>
    <row r="24" spans="1:5">
      <c r="A24" s="17" t="s">
        <v>267</v>
      </c>
      <c r="B24" s="17" t="s">
        <v>17</v>
      </c>
      <c r="C24" s="115">
        <f>SUM(C25:C28)</f>
        <v>2897.1699999999996</v>
      </c>
      <c r="D24" s="491">
        <f>SUM(D25:D28)</f>
        <v>2897.1699999999996</v>
      </c>
      <c r="E24" s="146"/>
    </row>
    <row r="25" spans="1:5" ht="16.5" customHeight="1">
      <c r="A25" s="18" t="s">
        <v>268</v>
      </c>
      <c r="B25" s="18" t="s">
        <v>18</v>
      </c>
      <c r="C25" s="452">
        <v>2251.6799999999998</v>
      </c>
      <c r="D25" s="452">
        <v>2251.6799999999998</v>
      </c>
      <c r="E25" s="146"/>
    </row>
    <row r="26" spans="1:5" ht="16.5" customHeight="1">
      <c r="A26" s="18" t="s">
        <v>269</v>
      </c>
      <c r="B26" s="18" t="s">
        <v>19</v>
      </c>
      <c r="C26" s="452">
        <v>643.01</v>
      </c>
      <c r="D26" s="452">
        <v>643.01</v>
      </c>
      <c r="E26" s="146"/>
    </row>
    <row r="27" spans="1:5" ht="16.5" customHeight="1">
      <c r="A27" s="18" t="s">
        <v>270</v>
      </c>
      <c r="B27" s="18" t="s">
        <v>20</v>
      </c>
      <c r="C27" s="40"/>
      <c r="D27" s="40"/>
      <c r="E27" s="146"/>
    </row>
    <row r="28" spans="1:5" ht="16.5" customHeight="1">
      <c r="A28" s="18" t="s">
        <v>271</v>
      </c>
      <c r="B28" s="18" t="s">
        <v>23</v>
      </c>
      <c r="C28" s="452">
        <v>2.48</v>
      </c>
      <c r="D28" s="452">
        <v>2.48</v>
      </c>
      <c r="E28" s="146"/>
    </row>
    <row r="29" spans="1:5">
      <c r="A29" s="17" t="s">
        <v>272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6">
      <c r="A33" s="16" t="s">
        <v>37</v>
      </c>
      <c r="B33" s="16" t="s">
        <v>63</v>
      </c>
      <c r="C33" s="81">
        <f>SUM(C34:C35)</f>
        <v>15340</v>
      </c>
      <c r="D33" s="490">
        <f>SUM(D34:D35)</f>
        <v>15340</v>
      </c>
      <c r="E33" s="146"/>
    </row>
    <row r="34" spans="1:6">
      <c r="A34" s="17" t="s">
        <v>273</v>
      </c>
      <c r="B34" s="17" t="s">
        <v>56</v>
      </c>
      <c r="C34">
        <v>15340</v>
      </c>
      <c r="D34">
        <v>15340</v>
      </c>
      <c r="E34" s="146"/>
    </row>
    <row r="35" spans="1:6">
      <c r="A35" s="17" t="s">
        <v>274</v>
      </c>
      <c r="B35" s="17" t="s">
        <v>55</v>
      </c>
      <c r="C35" s="34"/>
      <c r="D35" s="34"/>
      <c r="E35" s="146"/>
    </row>
    <row r="36" spans="1:6">
      <c r="A36" s="16" t="s">
        <v>38</v>
      </c>
      <c r="B36" s="16" t="s">
        <v>49</v>
      </c>
      <c r="C36" s="497">
        <v>55.18</v>
      </c>
      <c r="D36" s="497">
        <v>55.18</v>
      </c>
      <c r="E36" s="146"/>
    </row>
    <row r="37" spans="1:6">
      <c r="A37" s="16" t="s">
        <v>39</v>
      </c>
      <c r="B37" s="16" t="s">
        <v>324</v>
      </c>
      <c r="C37" s="81">
        <f>SUM(C38:C43)</f>
        <v>761935.67999999993</v>
      </c>
      <c r="D37" s="490">
        <f>SUM(D38:D43)</f>
        <v>480126.68</v>
      </c>
      <c r="E37" s="146"/>
    </row>
    <row r="38" spans="1:6">
      <c r="A38" s="17" t="s">
        <v>321</v>
      </c>
      <c r="B38" s="17" t="s">
        <v>325</v>
      </c>
      <c r="C38" s="33">
        <v>23799</v>
      </c>
      <c r="D38" s="33">
        <v>37500</v>
      </c>
      <c r="E38" s="498"/>
    </row>
    <row r="39" spans="1:6">
      <c r="A39" s="17" t="s">
        <v>322</v>
      </c>
      <c r="B39" s="17" t="s">
        <v>326</v>
      </c>
      <c r="C39" s="33">
        <v>241140</v>
      </c>
      <c r="D39" s="33">
        <v>241140</v>
      </c>
      <c r="E39" s="146"/>
    </row>
    <row r="40" spans="1:6">
      <c r="A40" s="17" t="s">
        <v>323</v>
      </c>
      <c r="B40" s="17" t="s">
        <v>329</v>
      </c>
      <c r="C40">
        <v>6486.68</v>
      </c>
      <c r="D40">
        <v>6486.68</v>
      </c>
      <c r="E40" s="146"/>
    </row>
    <row r="41" spans="1:6">
      <c r="A41" s="17" t="s">
        <v>328</v>
      </c>
      <c r="B41" s="17" t="s">
        <v>330</v>
      </c>
      <c r="C41" s="34"/>
      <c r="D41" s="34"/>
      <c r="E41" s="146"/>
    </row>
    <row r="42" spans="1:6">
      <c r="A42" s="17" t="s">
        <v>331</v>
      </c>
      <c r="B42" s="17" t="s">
        <v>427</v>
      </c>
      <c r="C42" s="34">
        <v>195000</v>
      </c>
      <c r="D42" s="34">
        <v>195000</v>
      </c>
      <c r="E42" s="146"/>
    </row>
    <row r="43" spans="1:6">
      <c r="A43" s="17" t="s">
        <v>428</v>
      </c>
      <c r="B43" s="17" t="s">
        <v>327</v>
      </c>
      <c r="C43" s="33">
        <v>295510</v>
      </c>
      <c r="D43" s="33"/>
      <c r="E43" s="146"/>
      <c r="F43" s="499"/>
    </row>
    <row r="44" spans="1:6" ht="27.6">
      <c r="A44" s="16" t="s">
        <v>40</v>
      </c>
      <c r="B44" s="16" t="s">
        <v>28</v>
      </c>
      <c r="C44" s="33"/>
      <c r="D44" s="34"/>
      <c r="E44" s="146"/>
    </row>
    <row r="45" spans="1:6">
      <c r="A45" s="16" t="s">
        <v>41</v>
      </c>
      <c r="B45" s="16" t="s">
        <v>24</v>
      </c>
      <c r="C45" s="495">
        <v>19185</v>
      </c>
      <c r="D45" s="495">
        <v>19185</v>
      </c>
      <c r="E45" s="146"/>
    </row>
    <row r="46" spans="1:6">
      <c r="A46" s="16" t="s">
        <v>42</v>
      </c>
      <c r="B46" s="16" t="s">
        <v>25</v>
      </c>
      <c r="C46" s="33"/>
      <c r="D46" s="34"/>
      <c r="E46" s="146"/>
    </row>
    <row r="47" spans="1:6">
      <c r="A47" s="16" t="s">
        <v>43</v>
      </c>
      <c r="B47" s="16" t="s">
        <v>26</v>
      </c>
      <c r="C47" s="33"/>
      <c r="D47" s="34"/>
      <c r="E47" s="146"/>
    </row>
    <row r="48" spans="1:6">
      <c r="A48" s="16" t="s">
        <v>44</v>
      </c>
      <c r="B48" s="16" t="s">
        <v>279</v>
      </c>
      <c r="C48" s="81">
        <f>SUM(C49:C51)</f>
        <v>12102.6</v>
      </c>
      <c r="D48" s="490">
        <f>SUM(D49:D51)</f>
        <v>12102.6</v>
      </c>
      <c r="E48" s="146"/>
    </row>
    <row r="49" spans="1:7">
      <c r="A49" s="95" t="s">
        <v>336</v>
      </c>
      <c r="B49" s="95" t="s">
        <v>339</v>
      </c>
      <c r="C49">
        <v>11102.6</v>
      </c>
      <c r="D49">
        <v>11102.6</v>
      </c>
      <c r="E49" s="146"/>
    </row>
    <row r="50" spans="1:7">
      <c r="A50" s="95" t="s">
        <v>337</v>
      </c>
      <c r="B50" s="95" t="s">
        <v>338</v>
      </c>
      <c r="C50" s="34">
        <v>1000</v>
      </c>
      <c r="D50" s="34">
        <v>1000</v>
      </c>
      <c r="E50" s="146"/>
    </row>
    <row r="51" spans="1:7">
      <c r="A51" s="95" t="s">
        <v>340</v>
      </c>
      <c r="B51" s="95" t="s">
        <v>341</v>
      </c>
      <c r="C51" s="33"/>
      <c r="D51" s="34"/>
      <c r="E51" s="146"/>
    </row>
    <row r="52" spans="1:7" ht="26.25" customHeight="1">
      <c r="A52" s="16" t="s">
        <v>45</v>
      </c>
      <c r="B52" s="16" t="s">
        <v>29</v>
      </c>
      <c r="C52" s="33"/>
      <c r="D52" s="493"/>
      <c r="E52" s="146"/>
    </row>
    <row r="53" spans="1:7">
      <c r="A53" s="16" t="s">
        <v>46</v>
      </c>
      <c r="B53" s="16" t="s">
        <v>6</v>
      </c>
      <c r="C53" s="494">
        <v>1134</v>
      </c>
      <c r="D53" s="494">
        <v>7565.38</v>
      </c>
      <c r="E53" s="146"/>
      <c r="F53"/>
      <c r="G53" s="450"/>
    </row>
    <row r="54" spans="1:7" ht="27.6">
      <c r="A54" s="14">
        <v>1.3</v>
      </c>
      <c r="B54" s="85" t="s">
        <v>366</v>
      </c>
      <c r="C54" s="82">
        <f>SUM(C55:C56)</f>
        <v>0</v>
      </c>
      <c r="D54" s="492">
        <f>SUM(D55:D56)</f>
        <v>0</v>
      </c>
      <c r="E54" s="146"/>
    </row>
    <row r="55" spans="1:7" ht="27.6">
      <c r="A55" s="16" t="s">
        <v>50</v>
      </c>
      <c r="B55" s="16" t="s">
        <v>48</v>
      </c>
      <c r="C55" s="33"/>
      <c r="D55" s="34"/>
      <c r="E55" s="146"/>
    </row>
    <row r="56" spans="1:7">
      <c r="A56" s="16" t="s">
        <v>51</v>
      </c>
      <c r="B56" s="16" t="s">
        <v>47</v>
      </c>
      <c r="C56" s="33"/>
      <c r="D56" s="34"/>
      <c r="E56" s="146"/>
    </row>
    <row r="57" spans="1:7">
      <c r="A57" s="14">
        <v>1.4</v>
      </c>
      <c r="B57" s="14" t="s">
        <v>368</v>
      </c>
      <c r="C57" s="33"/>
      <c r="D57" s="34"/>
      <c r="E57" s="146"/>
    </row>
    <row r="58" spans="1:7">
      <c r="A58" s="14">
        <v>1.5</v>
      </c>
      <c r="B58" s="14" t="s">
        <v>7</v>
      </c>
      <c r="C58" s="37"/>
      <c r="D58" s="40"/>
      <c r="E58" s="146"/>
    </row>
    <row r="59" spans="1:7">
      <c r="A59" s="14">
        <v>1.6</v>
      </c>
      <c r="B59" s="45" t="s">
        <v>8</v>
      </c>
      <c r="C59" s="82">
        <f>SUM(C60:C64)</f>
        <v>37214.6</v>
      </c>
      <c r="D59" s="82">
        <f>SUM(D60:D64)</f>
        <v>37214.6</v>
      </c>
      <c r="E59" s="146"/>
    </row>
    <row r="60" spans="1:7">
      <c r="A60" s="16" t="s">
        <v>280</v>
      </c>
      <c r="B60" s="46" t="s">
        <v>52</v>
      </c>
      <c r="C60" s="37"/>
      <c r="D60" s="40"/>
      <c r="E60" s="146"/>
    </row>
    <row r="61" spans="1:7" ht="27.6">
      <c r="A61" s="16" t="s">
        <v>281</v>
      </c>
      <c r="B61" s="46" t="s">
        <v>54</v>
      </c>
      <c r="C61" s="40">
        <v>1264.5999999999999</v>
      </c>
      <c r="D61" s="40">
        <v>1264.5999999999999</v>
      </c>
      <c r="E61" s="146"/>
    </row>
    <row r="62" spans="1:7">
      <c r="A62" s="16" t="s">
        <v>282</v>
      </c>
      <c r="B62" s="46" t="s">
        <v>53</v>
      </c>
      <c r="C62" s="40"/>
      <c r="D62" s="40"/>
      <c r="E62" s="146"/>
    </row>
    <row r="63" spans="1:7">
      <c r="A63" s="16" t="s">
        <v>283</v>
      </c>
      <c r="B63" s="46" t="s">
        <v>27</v>
      </c>
      <c r="C63">
        <v>35950</v>
      </c>
      <c r="D63">
        <v>35950</v>
      </c>
      <c r="E63" s="146"/>
    </row>
    <row r="64" spans="1:7">
      <c r="A64" s="16" t="s">
        <v>307</v>
      </c>
      <c r="B64" s="196" t="s">
        <v>308</v>
      </c>
      <c r="C64" s="37"/>
      <c r="D64" s="197"/>
      <c r="E64" s="146"/>
    </row>
    <row r="65" spans="1:5">
      <c r="A65" s="13">
        <v>2</v>
      </c>
      <c r="B65" s="47" t="s">
        <v>95</v>
      </c>
      <c r="C65" s="246"/>
      <c r="D65" s="116">
        <f>SUM(D66:D71)</f>
        <v>0</v>
      </c>
      <c r="E65" s="146"/>
    </row>
    <row r="66" spans="1:5">
      <c r="A66" s="15">
        <v>2.1</v>
      </c>
      <c r="B66" s="48" t="s">
        <v>89</v>
      </c>
      <c r="C66" s="246"/>
      <c r="D66" s="42"/>
      <c r="E66" s="146"/>
    </row>
    <row r="67" spans="1:5">
      <c r="A67" s="15">
        <v>2.2000000000000002</v>
      </c>
      <c r="B67" s="48" t="s">
        <v>93</v>
      </c>
      <c r="C67" s="248"/>
      <c r="D67" s="43"/>
      <c r="E67" s="146"/>
    </row>
    <row r="68" spans="1:5">
      <c r="A68" s="15">
        <v>2.2999999999999998</v>
      </c>
      <c r="B68" s="48" t="s">
        <v>92</v>
      </c>
      <c r="C68" s="248"/>
      <c r="D68" s="43"/>
      <c r="E68" s="146"/>
    </row>
    <row r="69" spans="1:5">
      <c r="A69" s="15">
        <v>2.4</v>
      </c>
      <c r="B69" s="48" t="s">
        <v>94</v>
      </c>
      <c r="C69" s="248"/>
      <c r="D69" s="43"/>
      <c r="E69" s="146"/>
    </row>
    <row r="70" spans="1:5">
      <c r="A70" s="15">
        <v>2.5</v>
      </c>
      <c r="B70" s="48" t="s">
        <v>90</v>
      </c>
      <c r="C70" s="248"/>
      <c r="D70" s="43"/>
      <c r="E70" s="146"/>
    </row>
    <row r="71" spans="1:5">
      <c r="A71" s="15">
        <v>2.6</v>
      </c>
      <c r="B71" s="48" t="s">
        <v>91</v>
      </c>
      <c r="C71" s="248"/>
      <c r="D71" s="43"/>
      <c r="E71" s="146"/>
    </row>
    <row r="72" spans="1:5" s="2" customFormat="1">
      <c r="A72" s="13">
        <v>3</v>
      </c>
      <c r="B72" s="244" t="s">
        <v>387</v>
      </c>
      <c r="C72" s="247"/>
      <c r="D72" s="245"/>
      <c r="E72" s="103"/>
    </row>
    <row r="73" spans="1:5" s="2" customFormat="1">
      <c r="A73" s="13">
        <v>4</v>
      </c>
      <c r="B73" s="13" t="s">
        <v>235</v>
      </c>
      <c r="C73" s="247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42" t="s">
        <v>262</v>
      </c>
      <c r="C76" s="8"/>
      <c r="D76" s="83"/>
      <c r="E76" s="103"/>
    </row>
    <row r="77" spans="1:5" s="2" customFormat="1">
      <c r="A77" s="337"/>
      <c r="B77" s="337"/>
      <c r="C77" s="12"/>
      <c r="D77" s="12"/>
      <c r="E77" s="103"/>
    </row>
    <row r="78" spans="1:5" s="2" customFormat="1">
      <c r="A78" s="421" t="s">
        <v>429</v>
      </c>
      <c r="B78" s="421"/>
      <c r="C78" s="421"/>
      <c r="D78" s="421"/>
      <c r="E78" s="103"/>
    </row>
    <row r="79" spans="1:5" s="2" customFormat="1">
      <c r="A79" s="337"/>
      <c r="B79" s="337"/>
      <c r="C79" s="12"/>
      <c r="D79" s="12"/>
      <c r="E79" s="103"/>
    </row>
    <row r="80" spans="1:5" s="23" customFormat="1" ht="13.2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430</v>
      </c>
      <c r="D84" s="12"/>
      <c r="E84"/>
      <c r="F84"/>
      <c r="G84"/>
      <c r="H84"/>
      <c r="I84"/>
    </row>
    <row r="85" spans="1:9" s="2" customFormat="1">
      <c r="A85"/>
      <c r="B85" s="422" t="s">
        <v>431</v>
      </c>
      <c r="C85" s="422"/>
      <c r="D85" s="422"/>
      <c r="E85"/>
      <c r="F85"/>
      <c r="G85"/>
      <c r="H85"/>
      <c r="I85"/>
    </row>
    <row r="86" spans="1:9" customFormat="1" ht="13.2">
      <c r="B86" s="64" t="s">
        <v>432</v>
      </c>
    </row>
    <row r="87" spans="1:9" s="2" customFormat="1">
      <c r="A87" s="11"/>
      <c r="B87" s="422" t="s">
        <v>433</v>
      </c>
      <c r="C87" s="422"/>
      <c r="D87" s="422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7" zoomScale="80" zoomScaleSheetLayoutView="80" workbookViewId="0">
      <selection activeCell="B23" sqref="B23"/>
    </sheetView>
  </sheetViews>
  <sheetFormatPr defaultColWidth="9.109375" defaultRowHeight="13.8"/>
  <cols>
    <col min="1" max="1" width="14.44140625" style="2" customWidth="1"/>
    <col min="2" max="2" width="78.2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2" t="s">
        <v>305</v>
      </c>
      <c r="B1" s="75"/>
      <c r="C1" s="418" t="s">
        <v>97</v>
      </c>
      <c r="D1" s="418"/>
      <c r="E1" s="89"/>
    </row>
    <row r="2" spans="1:5" s="6" customFormat="1">
      <c r="A2" s="72" t="s">
        <v>301</v>
      </c>
      <c r="B2" s="75"/>
      <c r="C2" s="416" t="str">
        <f>'ფორმა N1'!L2</f>
        <v>09/22/2020-10/12/2020</v>
      </c>
      <c r="D2" s="416"/>
      <c r="E2" s="89"/>
    </row>
    <row r="3" spans="1:5" s="6" customFormat="1">
      <c r="A3" s="74" t="s">
        <v>128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0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27.6">
      <c r="A9" s="87" t="s">
        <v>64</v>
      </c>
      <c r="B9" s="87" t="s">
        <v>304</v>
      </c>
      <c r="C9" s="77" t="s">
        <v>10</v>
      </c>
      <c r="D9" s="77" t="s">
        <v>9</v>
      </c>
      <c r="E9" s="89"/>
    </row>
    <row r="10" spans="1:5" s="9" customFormat="1" ht="16.2">
      <c r="A10" s="96" t="s">
        <v>664</v>
      </c>
      <c r="B10" s="511" t="s">
        <v>665</v>
      </c>
      <c r="C10" s="40">
        <v>1264.5999999999999</v>
      </c>
      <c r="D10" s="40">
        <v>1264.5999999999999</v>
      </c>
      <c r="E10" s="91"/>
    </row>
    <row r="11" spans="1:5" s="10" customFormat="1" ht="27.6">
      <c r="A11" s="96" t="s">
        <v>673</v>
      </c>
      <c r="B11" s="445" t="s">
        <v>98</v>
      </c>
      <c r="C11" s="509"/>
      <c r="D11" s="4"/>
      <c r="E11" s="92"/>
    </row>
    <row r="12" spans="1:5" s="10" customFormat="1">
      <c r="A12" s="85" t="s">
        <v>261</v>
      </c>
      <c r="B12" s="512" t="s">
        <v>674</v>
      </c>
      <c r="C12" s="483">
        <v>4704</v>
      </c>
      <c r="D12" s="483">
        <v>4704</v>
      </c>
      <c r="E12" s="92"/>
    </row>
    <row r="13" spans="1:5" s="10" customFormat="1">
      <c r="A13" s="85" t="s">
        <v>261</v>
      </c>
      <c r="B13" s="511" t="s">
        <v>675</v>
      </c>
      <c r="C13" s="483">
        <v>28000</v>
      </c>
      <c r="D13" s="483">
        <v>28000</v>
      </c>
      <c r="E13" s="92"/>
    </row>
    <row r="14" spans="1:5" s="10" customFormat="1">
      <c r="A14" s="85" t="s">
        <v>261</v>
      </c>
      <c r="B14" s="511" t="s">
        <v>676</v>
      </c>
      <c r="C14" s="483">
        <v>1830</v>
      </c>
      <c r="D14" s="483">
        <v>1830</v>
      </c>
      <c r="E14" s="92"/>
    </row>
    <row r="15" spans="1:5" s="10" customFormat="1">
      <c r="A15" s="85" t="s">
        <v>261</v>
      </c>
      <c r="B15" s="511" t="s">
        <v>665</v>
      </c>
      <c r="C15" s="483">
        <v>240</v>
      </c>
      <c r="D15" s="483">
        <v>240</v>
      </c>
      <c r="E15" s="92"/>
    </row>
    <row r="16" spans="1:5" s="10" customFormat="1">
      <c r="A16" s="85" t="s">
        <v>261</v>
      </c>
      <c r="B16" s="511" t="s">
        <v>677</v>
      </c>
      <c r="C16" s="483">
        <v>1176</v>
      </c>
      <c r="D16" s="483">
        <v>1176</v>
      </c>
      <c r="E16" s="92"/>
    </row>
    <row r="17" spans="1:5" s="10" customFormat="1" ht="17.25" customHeight="1">
      <c r="A17" s="96" t="s">
        <v>302</v>
      </c>
      <c r="B17" s="463" t="s">
        <v>661</v>
      </c>
      <c r="C17" s="4"/>
      <c r="D17" s="4"/>
      <c r="E17" s="92"/>
    </row>
    <row r="18" spans="1:5" s="10" customFormat="1" ht="18" customHeight="1">
      <c r="A18" s="96" t="s">
        <v>303</v>
      </c>
      <c r="B18" s="465" t="s">
        <v>662</v>
      </c>
      <c r="C18" s="452">
        <v>1134</v>
      </c>
      <c r="D18" s="452">
        <v>1134</v>
      </c>
      <c r="E18" s="92"/>
    </row>
    <row r="19" spans="1:5" s="10" customFormat="1">
      <c r="A19" s="85" t="s">
        <v>261</v>
      </c>
      <c r="B19" s="510" t="s">
        <v>663</v>
      </c>
      <c r="C19" s="4"/>
      <c r="D19" s="487">
        <v>6431.38</v>
      </c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540" t="s">
        <v>428</v>
      </c>
      <c r="B21" s="540" t="s">
        <v>693</v>
      </c>
      <c r="C21" s="33">
        <v>295510</v>
      </c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306</v>
      </c>
      <c r="C25" s="84">
        <f>SUM(C10:C24)</f>
        <v>333858.59999999998</v>
      </c>
      <c r="D25" s="84">
        <f>SUM(D10:D24)</f>
        <v>44779.979999999996</v>
      </c>
      <c r="E25" s="94"/>
    </row>
    <row r="26" spans="1:5">
      <c r="A26" s="44"/>
      <c r="B26" s="44"/>
    </row>
    <row r="27" spans="1:5">
      <c r="A27" s="2" t="s">
        <v>375</v>
      </c>
      <c r="E27" s="5"/>
    </row>
    <row r="28" spans="1:5">
      <c r="A28" s="2" t="s">
        <v>370</v>
      </c>
    </row>
    <row r="29" spans="1:5">
      <c r="A29" s="195" t="s">
        <v>371</v>
      </c>
    </row>
    <row r="30" spans="1:5">
      <c r="A30" s="195"/>
    </row>
    <row r="31" spans="1:5">
      <c r="A31" s="195" t="s">
        <v>319</v>
      </c>
    </row>
    <row r="32" spans="1:5" s="23" customFormat="1" ht="13.2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3.2">
      <c r="A38" s="64"/>
      <c r="B38" s="64" t="s">
        <v>127</v>
      </c>
    </row>
    <row r="39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topLeftCell="A7" zoomScale="80" zoomScaleSheetLayoutView="80" workbookViewId="0">
      <selection activeCell="D15" sqref="D15"/>
    </sheetView>
  </sheetViews>
  <sheetFormatPr defaultColWidth="9.109375" defaultRowHeight="13.2"/>
  <cols>
    <col min="1" max="1" width="5.44140625" style="179" customWidth="1"/>
    <col min="2" max="2" width="17.6640625" style="179" customWidth="1"/>
    <col min="3" max="3" width="26" style="179" customWidth="1"/>
    <col min="4" max="4" width="17" style="179" customWidth="1"/>
    <col min="5" max="5" width="18.109375" style="179" customWidth="1"/>
    <col min="6" max="6" width="14.6640625" style="179" customWidth="1"/>
    <col min="7" max="7" width="15.5546875" style="179" customWidth="1"/>
    <col min="8" max="8" width="14.6640625" style="179" customWidth="1"/>
    <col min="9" max="9" width="29.6640625" style="179" customWidth="1"/>
    <col min="10" max="10" width="0" style="179" hidden="1" customWidth="1"/>
    <col min="11" max="16384" width="9.109375" style="179"/>
  </cols>
  <sheetData>
    <row r="1" spans="1:10" ht="13.8">
      <c r="A1" s="72" t="s">
        <v>404</v>
      </c>
      <c r="B1" s="72"/>
      <c r="C1" s="75"/>
      <c r="D1" s="75"/>
      <c r="E1" s="75"/>
      <c r="F1" s="75"/>
      <c r="G1" s="253"/>
      <c r="H1" s="253"/>
      <c r="I1" s="418" t="s">
        <v>97</v>
      </c>
      <c r="J1" s="418"/>
    </row>
    <row r="2" spans="1:10" ht="13.8">
      <c r="A2" s="74" t="s">
        <v>128</v>
      </c>
      <c r="B2" s="72"/>
      <c r="C2" s="75"/>
      <c r="D2" s="75"/>
      <c r="E2" s="75"/>
      <c r="F2" s="75"/>
      <c r="G2" s="253"/>
      <c r="H2" s="253"/>
      <c r="I2" s="416" t="str">
        <f>'ფორმა N1'!L2</f>
        <v>09/22/2020-10/12/2020</v>
      </c>
      <c r="J2" s="416"/>
    </row>
    <row r="3" spans="1:10" ht="13.8">
      <c r="A3" s="74"/>
      <c r="B3" s="74"/>
      <c r="C3" s="72"/>
      <c r="D3" s="72"/>
      <c r="E3" s="72"/>
      <c r="F3" s="72"/>
      <c r="G3" s="253"/>
      <c r="H3" s="253"/>
      <c r="I3" s="253"/>
    </row>
    <row r="4" spans="1:10" ht="13.8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3.8">
      <c r="A5" s="40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8"/>
      <c r="C5" s="78"/>
      <c r="D5" s="78"/>
      <c r="E5" s="78"/>
      <c r="F5" s="78"/>
      <c r="G5" s="79"/>
      <c r="H5" s="79"/>
      <c r="I5" s="79"/>
    </row>
    <row r="6" spans="1:10" ht="13.8">
      <c r="A6" s="75"/>
      <c r="B6" s="75"/>
      <c r="C6" s="75"/>
      <c r="D6" s="75"/>
      <c r="E6" s="75"/>
      <c r="F6" s="75"/>
      <c r="G6" s="74"/>
      <c r="H6" s="74"/>
      <c r="I6" s="74"/>
    </row>
    <row r="7" spans="1:10" ht="13.8">
      <c r="A7" s="252"/>
      <c r="B7" s="252"/>
      <c r="C7" s="252"/>
      <c r="D7" s="252"/>
      <c r="E7" s="252"/>
      <c r="F7" s="252"/>
      <c r="G7" s="76"/>
      <c r="H7" s="76"/>
      <c r="I7" s="76"/>
    </row>
    <row r="8" spans="1:10" ht="41.4">
      <c r="A8" s="88" t="s">
        <v>64</v>
      </c>
      <c r="B8" s="88" t="s">
        <v>310</v>
      </c>
      <c r="C8" s="88" t="s">
        <v>311</v>
      </c>
      <c r="D8" s="88" t="s">
        <v>215</v>
      </c>
      <c r="E8" s="88" t="s">
        <v>315</v>
      </c>
      <c r="F8" s="88" t="s">
        <v>318</v>
      </c>
      <c r="G8" s="77" t="s">
        <v>10</v>
      </c>
      <c r="H8" s="77" t="s">
        <v>9</v>
      </c>
      <c r="I8" s="77" t="s">
        <v>355</v>
      </c>
      <c r="J8" s="208" t="s">
        <v>317</v>
      </c>
    </row>
    <row r="9" spans="1:10" ht="13.8">
      <c r="A9" s="96">
        <v>1</v>
      </c>
      <c r="B9" s="448" t="s">
        <v>576</v>
      </c>
      <c r="C9" s="96" t="s">
        <v>577</v>
      </c>
      <c r="D9" s="447" t="s">
        <v>585</v>
      </c>
      <c r="E9" s="452">
        <v>78.400000000000006</v>
      </c>
      <c r="F9" s="96"/>
      <c r="G9" s="4"/>
      <c r="H9" s="4">
        <v>78.400000000000006</v>
      </c>
      <c r="I9" s="4">
        <v>0</v>
      </c>
      <c r="J9" s="208" t="s">
        <v>0</v>
      </c>
    </row>
    <row r="10" spans="1:10" ht="13.8">
      <c r="A10" s="96">
        <v>2</v>
      </c>
      <c r="B10" s="448" t="s">
        <v>578</v>
      </c>
      <c r="C10" s="96" t="s">
        <v>579</v>
      </c>
      <c r="D10" s="466" t="s">
        <v>604</v>
      </c>
      <c r="E10" s="452">
        <v>1600</v>
      </c>
      <c r="F10" s="96"/>
      <c r="G10" s="4">
        <v>2000</v>
      </c>
      <c r="H10" s="4">
        <v>2000</v>
      </c>
      <c r="I10" s="4">
        <v>400</v>
      </c>
    </row>
    <row r="11" spans="1:10" ht="13.8">
      <c r="A11" s="96">
        <v>3</v>
      </c>
      <c r="B11" s="448" t="s">
        <v>580</v>
      </c>
      <c r="C11" s="463" t="s">
        <v>581</v>
      </c>
      <c r="D11" s="447" t="s">
        <v>586</v>
      </c>
      <c r="E11" s="452">
        <v>800</v>
      </c>
      <c r="F11" s="96"/>
      <c r="G11" s="4">
        <v>1000</v>
      </c>
      <c r="H11" s="4">
        <v>1000</v>
      </c>
      <c r="I11" s="4">
        <v>200</v>
      </c>
    </row>
    <row r="12" spans="1:10" ht="13.8">
      <c r="A12" s="96">
        <v>5</v>
      </c>
      <c r="B12" s="448" t="s">
        <v>576</v>
      </c>
      <c r="C12" s="463" t="s">
        <v>582</v>
      </c>
      <c r="D12" s="447" t="s">
        <v>587</v>
      </c>
      <c r="E12" s="452">
        <v>156.80000000000001</v>
      </c>
      <c r="F12" s="96"/>
      <c r="G12" s="4">
        <v>200</v>
      </c>
      <c r="H12" s="4">
        <v>200</v>
      </c>
      <c r="I12" s="4">
        <v>39.200000000000003</v>
      </c>
    </row>
    <row r="13" spans="1:10" ht="13.8">
      <c r="A13" s="96">
        <v>7</v>
      </c>
      <c r="B13" s="448" t="s">
        <v>583</v>
      </c>
      <c r="C13" s="463" t="s">
        <v>584</v>
      </c>
      <c r="D13" s="466" t="s">
        <v>678</v>
      </c>
      <c r="E13" s="452">
        <v>1500</v>
      </c>
      <c r="F13" s="96"/>
      <c r="G13" s="4">
        <v>1875</v>
      </c>
      <c r="H13" s="4">
        <v>1875</v>
      </c>
      <c r="I13" s="4">
        <v>375</v>
      </c>
    </row>
    <row r="14" spans="1:10" ht="13.8">
      <c r="A14" s="96">
        <v>8</v>
      </c>
      <c r="B14" s="85"/>
      <c r="C14" s="85"/>
      <c r="D14" s="85"/>
      <c r="E14" s="85"/>
      <c r="F14" s="96"/>
      <c r="G14" s="4"/>
      <c r="H14" s="4"/>
      <c r="I14" s="4"/>
    </row>
    <row r="15" spans="1:10" ht="13.8">
      <c r="A15" s="96">
        <v>9</v>
      </c>
      <c r="B15" s="85"/>
      <c r="C15" s="85"/>
      <c r="D15" s="85"/>
      <c r="E15" s="85"/>
      <c r="F15" s="96"/>
      <c r="G15" s="4"/>
      <c r="H15" s="4"/>
      <c r="I15" s="4"/>
    </row>
    <row r="16" spans="1:10" ht="13.8">
      <c r="A16" s="96">
        <v>10</v>
      </c>
      <c r="B16" s="85"/>
      <c r="C16" s="85"/>
      <c r="D16" s="85"/>
      <c r="E16" s="85"/>
      <c r="F16" s="96"/>
      <c r="G16" s="4"/>
      <c r="H16" s="4"/>
      <c r="I16" s="4"/>
    </row>
    <row r="17" spans="1:9" ht="13.8">
      <c r="A17" s="96">
        <v>11</v>
      </c>
      <c r="B17" s="85"/>
      <c r="C17" s="85"/>
      <c r="D17" s="85"/>
      <c r="E17" s="85"/>
      <c r="F17" s="96"/>
      <c r="G17" s="4"/>
      <c r="H17" s="4"/>
      <c r="I17" s="4"/>
    </row>
    <row r="18" spans="1:9" ht="13.8">
      <c r="A18" s="96">
        <v>12</v>
      </c>
      <c r="B18" s="85"/>
      <c r="C18" s="85"/>
      <c r="D18" s="85"/>
      <c r="E18" s="85"/>
      <c r="F18" s="96"/>
      <c r="G18" s="4"/>
      <c r="H18" s="4"/>
      <c r="I18" s="4"/>
    </row>
    <row r="19" spans="1:9" ht="13.8">
      <c r="A19" s="96">
        <v>13</v>
      </c>
      <c r="B19" s="85"/>
      <c r="C19" s="85"/>
      <c r="D19" s="85"/>
      <c r="E19" s="85"/>
      <c r="F19" s="96"/>
      <c r="G19" s="4"/>
      <c r="H19" s="4"/>
      <c r="I19" s="4"/>
    </row>
    <row r="20" spans="1:9" ht="13.8">
      <c r="A20" s="96">
        <v>14</v>
      </c>
      <c r="B20" s="85"/>
      <c r="C20" s="85"/>
      <c r="D20" s="85"/>
      <c r="E20" s="85"/>
      <c r="F20" s="96"/>
      <c r="G20" s="4"/>
      <c r="H20" s="4"/>
      <c r="I20" s="4"/>
    </row>
    <row r="21" spans="1:9" ht="13.8">
      <c r="A21" s="96">
        <v>15</v>
      </c>
      <c r="B21" s="85"/>
      <c r="C21" s="85"/>
      <c r="D21" s="85"/>
      <c r="E21" s="85"/>
      <c r="F21" s="96"/>
      <c r="G21" s="4"/>
      <c r="H21" s="4"/>
      <c r="I21" s="4"/>
    </row>
    <row r="22" spans="1:9" ht="13.8">
      <c r="A22" s="85" t="s">
        <v>259</v>
      </c>
      <c r="B22" s="85"/>
      <c r="C22" s="85"/>
      <c r="D22" s="85"/>
      <c r="E22" s="85"/>
      <c r="F22" s="96"/>
      <c r="G22" s="4"/>
      <c r="H22" s="4"/>
      <c r="I22" s="4"/>
    </row>
    <row r="23" spans="1:9" ht="13.8">
      <c r="A23" s="85"/>
      <c r="B23" s="97"/>
      <c r="C23" s="97"/>
      <c r="D23" s="97"/>
      <c r="E23" s="97"/>
      <c r="F23" s="85" t="s">
        <v>392</v>
      </c>
      <c r="G23" s="84">
        <f>SUM(G9:G22)</f>
        <v>5075</v>
      </c>
      <c r="H23" s="84">
        <f>SUM(H9:H22)</f>
        <v>5153.3999999999996</v>
      </c>
      <c r="I23" s="84">
        <f>SUM(I9:I22)</f>
        <v>1014.2</v>
      </c>
    </row>
    <row r="24" spans="1:9" ht="13.8">
      <c r="A24" s="206"/>
      <c r="B24" s="206"/>
      <c r="C24" s="206"/>
      <c r="D24" s="206"/>
      <c r="E24" s="206"/>
      <c r="F24" s="206"/>
      <c r="G24" s="206"/>
      <c r="H24" s="178"/>
      <c r="I24" s="178"/>
    </row>
    <row r="25" spans="1:9" ht="13.8">
      <c r="A25" s="207" t="s">
        <v>405</v>
      </c>
      <c r="B25" s="207"/>
      <c r="C25" s="206"/>
      <c r="D25" s="206"/>
      <c r="E25" s="206"/>
      <c r="F25" s="206"/>
      <c r="G25" s="206"/>
      <c r="H25" s="178"/>
      <c r="I25" s="178"/>
    </row>
    <row r="26" spans="1:9" ht="13.8">
      <c r="A26" s="207"/>
      <c r="B26" s="207"/>
      <c r="C26" s="206"/>
      <c r="D26" s="206"/>
      <c r="E26" s="206"/>
      <c r="F26" s="206"/>
      <c r="G26" s="206"/>
      <c r="H26" s="178"/>
      <c r="I26" s="178"/>
    </row>
    <row r="27" spans="1:9" ht="13.8">
      <c r="A27" s="207"/>
      <c r="B27" s="207"/>
      <c r="C27" s="178"/>
      <c r="D27" s="178"/>
      <c r="E27" s="178"/>
      <c r="F27" s="178"/>
      <c r="G27" s="178"/>
      <c r="H27" s="178"/>
      <c r="I27" s="178"/>
    </row>
    <row r="28" spans="1:9" ht="13.8">
      <c r="A28" s="207"/>
      <c r="B28" s="207"/>
      <c r="C28" s="178"/>
      <c r="D28" s="178"/>
      <c r="E28" s="178"/>
      <c r="F28" s="178"/>
      <c r="G28" s="178"/>
      <c r="H28" s="178"/>
      <c r="I28" s="178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 ht="13.8">
      <c r="A30" s="184" t="s">
        <v>96</v>
      </c>
      <c r="B30" s="184"/>
      <c r="C30" s="178"/>
      <c r="D30" s="178"/>
      <c r="E30" s="178"/>
      <c r="F30" s="178"/>
      <c r="G30" s="178"/>
      <c r="H30" s="178"/>
      <c r="I30" s="178"/>
    </row>
    <row r="31" spans="1:9" ht="13.8">
      <c r="A31" s="178"/>
      <c r="B31" s="178"/>
      <c r="C31" s="178"/>
      <c r="D31" s="178"/>
      <c r="E31" s="178"/>
      <c r="F31" s="178"/>
      <c r="G31" s="178"/>
      <c r="H31" s="178"/>
      <c r="I31" s="178"/>
    </row>
    <row r="32" spans="1:9" ht="13.8">
      <c r="A32" s="178"/>
      <c r="B32" s="178"/>
      <c r="C32" s="178"/>
      <c r="D32" s="178"/>
      <c r="E32" s="182"/>
      <c r="F32" s="182"/>
      <c r="G32" s="182"/>
      <c r="H32" s="178"/>
      <c r="I32" s="178"/>
    </row>
    <row r="33" spans="1:9" ht="13.8">
      <c r="A33" s="184"/>
      <c r="B33" s="184"/>
      <c r="C33" s="184" t="s">
        <v>354</v>
      </c>
      <c r="D33" s="184"/>
      <c r="E33" s="184"/>
      <c r="F33" s="184"/>
      <c r="G33" s="184"/>
      <c r="H33" s="178"/>
      <c r="I33" s="178"/>
    </row>
    <row r="34" spans="1:9" ht="13.8">
      <c r="A34" s="178"/>
      <c r="B34" s="178"/>
      <c r="C34" s="178" t="s">
        <v>353</v>
      </c>
      <c r="D34" s="178"/>
      <c r="E34" s="178"/>
      <c r="F34" s="178"/>
      <c r="G34" s="178"/>
      <c r="H34" s="178"/>
      <c r="I34" s="178"/>
    </row>
    <row r="35" spans="1:9">
      <c r="A35" s="186"/>
      <c r="B35" s="186"/>
      <c r="C35" s="186" t="s">
        <v>127</v>
      </c>
      <c r="D35" s="186"/>
      <c r="E35" s="186"/>
      <c r="F35" s="186"/>
      <c r="G35" s="186"/>
    </row>
  </sheetData>
  <mergeCells count="2">
    <mergeCell ref="I1:J1"/>
    <mergeCell ref="I2:J2"/>
  </mergeCells>
  <printOptions gridLines="1"/>
  <pageMargins left="0.25" right="0.25" top="0.75" bottom="0.75" header="0.3" footer="0.3"/>
  <pageSetup scale="8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E8" sqref="E8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2" t="s">
        <v>406</v>
      </c>
      <c r="B1" s="75"/>
      <c r="C1" s="75"/>
      <c r="D1" s="75"/>
      <c r="E1" s="75"/>
      <c r="F1" s="75"/>
      <c r="G1" s="418" t="s">
        <v>97</v>
      </c>
      <c r="H1" s="418"/>
      <c r="I1" s="342"/>
    </row>
    <row r="2" spans="1:9" ht="13.8">
      <c r="A2" s="74" t="s">
        <v>128</v>
      </c>
      <c r="B2" s="75"/>
      <c r="C2" s="75"/>
      <c r="D2" s="75"/>
      <c r="E2" s="75"/>
      <c r="F2" s="75"/>
      <c r="G2" s="416" t="str">
        <f>'ფორმა N1'!L2</f>
        <v>09/22/2020-10/12/2020</v>
      </c>
      <c r="H2" s="416"/>
      <c r="I2" s="74"/>
    </row>
    <row r="3" spans="1:9" ht="13.8">
      <c r="A3" s="74"/>
      <c r="B3" s="74"/>
      <c r="C3" s="74"/>
      <c r="D3" s="74"/>
      <c r="E3" s="74"/>
      <c r="F3" s="74"/>
      <c r="G3" s="253"/>
      <c r="H3" s="253"/>
      <c r="I3" s="342"/>
    </row>
    <row r="4" spans="1:9" ht="13.8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3.8">
      <c r="A5" s="40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8"/>
      <c r="C5" s="78"/>
      <c r="D5" s="78"/>
      <c r="E5" s="78"/>
      <c r="F5" s="78"/>
      <c r="G5" s="79"/>
      <c r="H5" s="79"/>
      <c r="I5" s="79"/>
    </row>
    <row r="6" spans="1:9" ht="13.8">
      <c r="A6" s="75"/>
      <c r="B6" s="75"/>
      <c r="C6" s="75"/>
      <c r="D6" s="75"/>
      <c r="E6" s="75"/>
      <c r="F6" s="75"/>
      <c r="G6" s="74"/>
      <c r="H6" s="74"/>
      <c r="I6" s="74"/>
    </row>
    <row r="7" spans="1:9" ht="13.8">
      <c r="A7" s="252"/>
      <c r="B7" s="252"/>
      <c r="C7" s="252"/>
      <c r="D7" s="252"/>
      <c r="E7" s="252"/>
      <c r="F7" s="252"/>
      <c r="G7" s="76"/>
      <c r="H7" s="76"/>
      <c r="I7" s="342"/>
    </row>
    <row r="8" spans="1:9" ht="41.4">
      <c r="A8" s="338" t="s">
        <v>64</v>
      </c>
      <c r="B8" s="77" t="s">
        <v>310</v>
      </c>
      <c r="C8" s="88" t="s">
        <v>311</v>
      </c>
      <c r="D8" s="88" t="s">
        <v>215</v>
      </c>
      <c r="E8" s="88" t="s">
        <v>314</v>
      </c>
      <c r="F8" s="88" t="s">
        <v>313</v>
      </c>
      <c r="G8" s="88" t="s">
        <v>350</v>
      </c>
      <c r="H8" s="77" t="s">
        <v>10</v>
      </c>
      <c r="I8" s="77" t="s">
        <v>9</v>
      </c>
    </row>
    <row r="9" spans="1:9" ht="13.8">
      <c r="A9" s="339"/>
      <c r="B9" s="340"/>
      <c r="C9" s="96"/>
      <c r="D9" s="96"/>
      <c r="E9" s="96"/>
      <c r="F9" s="96"/>
      <c r="G9" s="96"/>
      <c r="H9" s="4"/>
      <c r="I9" s="4"/>
    </row>
    <row r="10" spans="1:9" ht="13.8">
      <c r="A10" s="339"/>
      <c r="B10" s="340"/>
      <c r="C10" s="96"/>
      <c r="D10" s="96"/>
      <c r="E10" s="96"/>
      <c r="F10" s="96"/>
      <c r="G10" s="96"/>
      <c r="H10" s="4"/>
      <c r="I10" s="4"/>
    </row>
    <row r="11" spans="1:9" ht="13.8">
      <c r="A11" s="339"/>
      <c r="B11" s="340"/>
      <c r="C11" s="85"/>
      <c r="D11" s="85"/>
      <c r="E11" s="85"/>
      <c r="F11" s="85"/>
      <c r="G11" s="85"/>
      <c r="H11" s="4"/>
      <c r="I11" s="4"/>
    </row>
    <row r="12" spans="1:9" ht="13.8">
      <c r="A12" s="339"/>
      <c r="B12" s="340"/>
      <c r="C12" s="85"/>
      <c r="D12" s="85"/>
      <c r="E12" s="85"/>
      <c r="F12" s="85"/>
      <c r="G12" s="85"/>
      <c r="H12" s="4"/>
      <c r="I12" s="4"/>
    </row>
    <row r="13" spans="1:9" ht="13.8">
      <c r="A13" s="339"/>
      <c r="B13" s="340"/>
      <c r="C13" s="85"/>
      <c r="D13" s="85"/>
      <c r="E13" s="85"/>
      <c r="F13" s="85"/>
      <c r="G13" s="85"/>
      <c r="H13" s="4"/>
      <c r="I13" s="4"/>
    </row>
    <row r="14" spans="1:9" ht="13.8">
      <c r="A14" s="339"/>
      <c r="B14" s="340"/>
      <c r="C14" s="85"/>
      <c r="D14" s="85"/>
      <c r="E14" s="85"/>
      <c r="F14" s="85"/>
      <c r="G14" s="85"/>
      <c r="H14" s="4"/>
      <c r="I14" s="4"/>
    </row>
    <row r="15" spans="1:9" ht="13.8">
      <c r="A15" s="339"/>
      <c r="B15" s="340"/>
      <c r="C15" s="85"/>
      <c r="D15" s="85"/>
      <c r="E15" s="85"/>
      <c r="F15" s="85"/>
      <c r="G15" s="85"/>
      <c r="H15" s="4"/>
      <c r="I15" s="4"/>
    </row>
    <row r="16" spans="1:9" ht="13.8">
      <c r="A16" s="339"/>
      <c r="B16" s="340"/>
      <c r="C16" s="85"/>
      <c r="D16" s="85"/>
      <c r="E16" s="85"/>
      <c r="F16" s="85"/>
      <c r="G16" s="85"/>
      <c r="H16" s="4"/>
      <c r="I16" s="4"/>
    </row>
    <row r="17" spans="1:9" ht="13.8">
      <c r="A17" s="339"/>
      <c r="B17" s="340"/>
      <c r="C17" s="85"/>
      <c r="D17" s="85"/>
      <c r="E17" s="85"/>
      <c r="F17" s="85"/>
      <c r="G17" s="85"/>
      <c r="H17" s="4"/>
      <c r="I17" s="4"/>
    </row>
    <row r="18" spans="1:9" ht="13.8">
      <c r="A18" s="339"/>
      <c r="B18" s="340"/>
      <c r="C18" s="85"/>
      <c r="D18" s="85"/>
      <c r="E18" s="85"/>
      <c r="F18" s="85"/>
      <c r="G18" s="85"/>
      <c r="H18" s="4"/>
      <c r="I18" s="4"/>
    </row>
    <row r="19" spans="1:9" ht="13.8">
      <c r="A19" s="339"/>
      <c r="B19" s="340"/>
      <c r="C19" s="85"/>
      <c r="D19" s="85"/>
      <c r="E19" s="85"/>
      <c r="F19" s="85"/>
      <c r="G19" s="85"/>
      <c r="H19" s="4"/>
      <c r="I19" s="4"/>
    </row>
    <row r="20" spans="1:9" ht="13.8">
      <c r="A20" s="339"/>
      <c r="B20" s="340"/>
      <c r="C20" s="85"/>
      <c r="D20" s="85"/>
      <c r="E20" s="85"/>
      <c r="F20" s="85"/>
      <c r="G20" s="85"/>
      <c r="H20" s="4"/>
      <c r="I20" s="4"/>
    </row>
    <row r="21" spans="1:9" ht="13.8">
      <c r="A21" s="339"/>
      <c r="B21" s="340"/>
      <c r="C21" s="85"/>
      <c r="D21" s="85"/>
      <c r="E21" s="85"/>
      <c r="F21" s="85"/>
      <c r="G21" s="85"/>
      <c r="H21" s="4"/>
      <c r="I21" s="4"/>
    </row>
    <row r="22" spans="1:9" ht="13.8">
      <c r="A22" s="339"/>
      <c r="B22" s="340"/>
      <c r="C22" s="85"/>
      <c r="D22" s="85"/>
      <c r="E22" s="85"/>
      <c r="F22" s="85"/>
      <c r="G22" s="85"/>
      <c r="H22" s="4"/>
      <c r="I22" s="4"/>
    </row>
    <row r="23" spans="1:9" ht="13.8">
      <c r="A23" s="339"/>
      <c r="B23" s="340"/>
      <c r="C23" s="85"/>
      <c r="D23" s="85"/>
      <c r="E23" s="85"/>
      <c r="F23" s="85"/>
      <c r="G23" s="85"/>
      <c r="H23" s="4"/>
      <c r="I23" s="4"/>
    </row>
    <row r="24" spans="1:9" ht="13.8">
      <c r="A24" s="339"/>
      <c r="B24" s="340"/>
      <c r="C24" s="85"/>
      <c r="D24" s="85"/>
      <c r="E24" s="85"/>
      <c r="F24" s="85"/>
      <c r="G24" s="85"/>
      <c r="H24" s="4"/>
      <c r="I24" s="4"/>
    </row>
    <row r="25" spans="1:9" ht="13.8">
      <c r="A25" s="339"/>
      <c r="B25" s="340"/>
      <c r="C25" s="85"/>
      <c r="D25" s="85"/>
      <c r="E25" s="85"/>
      <c r="F25" s="85"/>
      <c r="G25" s="85"/>
      <c r="H25" s="4"/>
      <c r="I25" s="4"/>
    </row>
    <row r="26" spans="1:9" ht="13.8">
      <c r="A26" s="339"/>
      <c r="B26" s="340"/>
      <c r="C26" s="85"/>
      <c r="D26" s="85"/>
      <c r="E26" s="85"/>
      <c r="F26" s="85"/>
      <c r="G26" s="85"/>
      <c r="H26" s="4"/>
      <c r="I26" s="4"/>
    </row>
    <row r="27" spans="1:9" ht="13.8">
      <c r="A27" s="339"/>
      <c r="B27" s="340"/>
      <c r="C27" s="85"/>
      <c r="D27" s="85"/>
      <c r="E27" s="85"/>
      <c r="F27" s="85"/>
      <c r="G27" s="85"/>
      <c r="H27" s="4"/>
      <c r="I27" s="4"/>
    </row>
    <row r="28" spans="1:9" ht="13.8">
      <c r="A28" s="339"/>
      <c r="B28" s="340"/>
      <c r="C28" s="85"/>
      <c r="D28" s="85"/>
      <c r="E28" s="85"/>
      <c r="F28" s="85"/>
      <c r="G28" s="85"/>
      <c r="H28" s="4"/>
      <c r="I28" s="4"/>
    </row>
    <row r="29" spans="1:9" ht="13.8">
      <c r="A29" s="339"/>
      <c r="B29" s="340"/>
      <c r="C29" s="85"/>
      <c r="D29" s="85"/>
      <c r="E29" s="85"/>
      <c r="F29" s="85"/>
      <c r="G29" s="85"/>
      <c r="H29" s="4"/>
      <c r="I29" s="4"/>
    </row>
    <row r="30" spans="1:9" ht="13.8">
      <c r="A30" s="339"/>
      <c r="B30" s="340"/>
      <c r="C30" s="85"/>
      <c r="D30" s="85"/>
      <c r="E30" s="85"/>
      <c r="F30" s="85"/>
      <c r="G30" s="85"/>
      <c r="H30" s="4"/>
      <c r="I30" s="4"/>
    </row>
    <row r="31" spans="1:9" ht="13.8">
      <c r="A31" s="339"/>
      <c r="B31" s="340"/>
      <c r="C31" s="85"/>
      <c r="D31" s="85"/>
      <c r="E31" s="85"/>
      <c r="F31" s="85"/>
      <c r="G31" s="85"/>
      <c r="H31" s="4"/>
      <c r="I31" s="4"/>
    </row>
    <row r="32" spans="1:9" ht="13.8">
      <c r="A32" s="339"/>
      <c r="B32" s="340"/>
      <c r="C32" s="85"/>
      <c r="D32" s="85"/>
      <c r="E32" s="85"/>
      <c r="F32" s="85"/>
      <c r="G32" s="85"/>
      <c r="H32" s="4"/>
      <c r="I32" s="4"/>
    </row>
    <row r="33" spans="1:9" ht="13.8">
      <c r="A33" s="339"/>
      <c r="B33" s="340"/>
      <c r="C33" s="85"/>
      <c r="D33" s="85"/>
      <c r="E33" s="85"/>
      <c r="F33" s="85"/>
      <c r="G33" s="85"/>
      <c r="H33" s="4"/>
      <c r="I33" s="4"/>
    </row>
    <row r="34" spans="1:9" ht="13.8">
      <c r="A34" s="339"/>
      <c r="B34" s="341"/>
      <c r="C34" s="97"/>
      <c r="D34" s="97"/>
      <c r="E34" s="97"/>
      <c r="F34" s="97"/>
      <c r="G34" s="97" t="s">
        <v>309</v>
      </c>
      <c r="H34" s="84">
        <f>SUM(H9:H33)</f>
        <v>0</v>
      </c>
      <c r="I34" s="84">
        <f>SUM(I9:I33)</f>
        <v>0</v>
      </c>
    </row>
    <row r="35" spans="1:9" ht="13.8">
      <c r="A35" s="44"/>
      <c r="B35" s="44"/>
      <c r="C35" s="44"/>
      <c r="D35" s="44"/>
      <c r="E35" s="44"/>
      <c r="F35" s="44"/>
      <c r="G35" s="2"/>
      <c r="H35" s="2"/>
    </row>
    <row r="36" spans="1:9" ht="13.8">
      <c r="A36" s="195" t="s">
        <v>407</v>
      </c>
      <c r="B36" s="44"/>
      <c r="C36" s="44"/>
      <c r="D36" s="44"/>
      <c r="E36" s="44"/>
      <c r="F36" s="44"/>
      <c r="G36" s="2"/>
      <c r="H36" s="2"/>
    </row>
    <row r="37" spans="1:9" ht="13.8">
      <c r="A37" s="195"/>
      <c r="B37" s="44"/>
      <c r="C37" s="44"/>
      <c r="D37" s="44"/>
      <c r="E37" s="44"/>
      <c r="F37" s="44"/>
      <c r="G37" s="2"/>
      <c r="H37" s="2"/>
    </row>
    <row r="38" spans="1:9" ht="13.8">
      <c r="A38" s="195"/>
      <c r="B38" s="2"/>
      <c r="C38" s="2"/>
      <c r="D38" s="2"/>
      <c r="E38" s="2"/>
      <c r="F38" s="2"/>
      <c r="G38" s="2"/>
      <c r="H38" s="2"/>
    </row>
    <row r="39" spans="1:9" ht="13.8">
      <c r="A39" s="19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3.8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79" customWidth="1"/>
    <col min="2" max="2" width="13.109375" style="179" customWidth="1"/>
    <col min="3" max="3" width="15.109375" style="179" customWidth="1"/>
    <col min="4" max="4" width="18" style="179" customWidth="1"/>
    <col min="5" max="5" width="20.5546875" style="179" customWidth="1"/>
    <col min="6" max="6" width="21.33203125" style="179" customWidth="1"/>
    <col min="7" max="7" width="15.109375" style="179" customWidth="1"/>
    <col min="8" max="8" width="15.5546875" style="179" customWidth="1"/>
    <col min="9" max="9" width="13.44140625" style="179" customWidth="1"/>
    <col min="10" max="10" width="0" style="179" hidden="1" customWidth="1"/>
    <col min="11" max="16384" width="9.109375" style="179"/>
  </cols>
  <sheetData>
    <row r="1" spans="1:10" ht="13.8">
      <c r="A1" s="72" t="s">
        <v>408</v>
      </c>
      <c r="B1" s="72"/>
      <c r="C1" s="75"/>
      <c r="D1" s="75"/>
      <c r="E1" s="75"/>
      <c r="F1" s="75"/>
      <c r="G1" s="418" t="s">
        <v>97</v>
      </c>
      <c r="H1" s="418"/>
    </row>
    <row r="2" spans="1:10" ht="13.8">
      <c r="A2" s="74" t="s">
        <v>128</v>
      </c>
      <c r="B2" s="72"/>
      <c r="C2" s="75"/>
      <c r="D2" s="75"/>
      <c r="E2" s="75"/>
      <c r="F2" s="75"/>
      <c r="G2" s="416" t="str">
        <f>'ფორმა N1'!L2</f>
        <v>09/22/2020-10/12/2020</v>
      </c>
      <c r="H2" s="416"/>
    </row>
    <row r="3" spans="1:10" ht="13.8">
      <c r="A3" s="74"/>
      <c r="B3" s="74"/>
      <c r="C3" s="74"/>
      <c r="D3" s="74"/>
      <c r="E3" s="74"/>
      <c r="F3" s="74"/>
      <c r="G3" s="253"/>
      <c r="H3" s="253"/>
    </row>
    <row r="4" spans="1:10" ht="13.8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3.8">
      <c r="A5" s="404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8"/>
      <c r="C5" s="78"/>
      <c r="D5" s="78"/>
      <c r="E5" s="78"/>
      <c r="F5" s="78"/>
      <c r="G5" s="79"/>
      <c r="H5" s="79"/>
    </row>
    <row r="6" spans="1:10" ht="13.8">
      <c r="A6" s="75"/>
      <c r="B6" s="75"/>
      <c r="C6" s="75"/>
      <c r="D6" s="75"/>
      <c r="E6" s="75"/>
      <c r="F6" s="75"/>
      <c r="G6" s="74"/>
      <c r="H6" s="74"/>
    </row>
    <row r="7" spans="1:10" ht="13.8">
      <c r="A7" s="252"/>
      <c r="B7" s="252"/>
      <c r="C7" s="252"/>
      <c r="D7" s="252"/>
      <c r="E7" s="252"/>
      <c r="F7" s="252"/>
      <c r="G7" s="76"/>
      <c r="H7" s="76"/>
    </row>
    <row r="8" spans="1:10" ht="27.6">
      <c r="A8" s="88" t="s">
        <v>64</v>
      </c>
      <c r="B8" s="88" t="s">
        <v>310</v>
      </c>
      <c r="C8" s="88" t="s">
        <v>311</v>
      </c>
      <c r="D8" s="88" t="s">
        <v>215</v>
      </c>
      <c r="E8" s="88" t="s">
        <v>318</v>
      </c>
      <c r="F8" s="88" t="s">
        <v>312</v>
      </c>
      <c r="G8" s="77" t="s">
        <v>10</v>
      </c>
      <c r="H8" s="77" t="s">
        <v>9</v>
      </c>
      <c r="J8" s="208" t="s">
        <v>317</v>
      </c>
    </row>
    <row r="9" spans="1:10" ht="13.8">
      <c r="A9" s="96"/>
      <c r="B9" s="96"/>
      <c r="C9" s="96"/>
      <c r="D9" s="96"/>
      <c r="E9" s="96"/>
      <c r="F9" s="96"/>
      <c r="G9" s="4"/>
      <c r="H9" s="4"/>
      <c r="J9" s="208" t="s">
        <v>0</v>
      </c>
    </row>
    <row r="10" spans="1:10" ht="13.8">
      <c r="A10" s="96"/>
      <c r="B10" s="96"/>
      <c r="C10" s="96"/>
      <c r="D10" s="96"/>
      <c r="E10" s="96"/>
      <c r="F10" s="96"/>
      <c r="G10" s="4"/>
      <c r="H10" s="4"/>
    </row>
    <row r="11" spans="1:10" ht="13.8">
      <c r="A11" s="85"/>
      <c r="B11" s="85"/>
      <c r="C11" s="85"/>
      <c r="D11" s="85"/>
      <c r="E11" s="85"/>
      <c r="F11" s="85"/>
      <c r="G11" s="4"/>
      <c r="H11" s="4"/>
    </row>
    <row r="12" spans="1:10" ht="13.8">
      <c r="A12" s="85"/>
      <c r="B12" s="85"/>
      <c r="C12" s="85"/>
      <c r="D12" s="85"/>
      <c r="E12" s="85"/>
      <c r="F12" s="85"/>
      <c r="G12" s="4"/>
      <c r="H12" s="4"/>
    </row>
    <row r="13" spans="1:10" ht="13.8">
      <c r="A13" s="85"/>
      <c r="B13" s="85"/>
      <c r="C13" s="85"/>
      <c r="D13" s="85"/>
      <c r="E13" s="85"/>
      <c r="F13" s="85"/>
      <c r="G13" s="4"/>
      <c r="H13" s="4"/>
    </row>
    <row r="14" spans="1:10" ht="13.8">
      <c r="A14" s="85"/>
      <c r="B14" s="85"/>
      <c r="C14" s="85"/>
      <c r="D14" s="85"/>
      <c r="E14" s="85"/>
      <c r="F14" s="85"/>
      <c r="G14" s="4"/>
      <c r="H14" s="4"/>
    </row>
    <row r="15" spans="1:10" ht="13.8">
      <c r="A15" s="85"/>
      <c r="B15" s="85"/>
      <c r="C15" s="85"/>
      <c r="D15" s="85"/>
      <c r="E15" s="85"/>
      <c r="F15" s="85"/>
      <c r="G15" s="4"/>
      <c r="H15" s="4"/>
    </row>
    <row r="16" spans="1:10" ht="13.8">
      <c r="A16" s="85"/>
      <c r="B16" s="85"/>
      <c r="C16" s="85"/>
      <c r="D16" s="85"/>
      <c r="E16" s="85"/>
      <c r="F16" s="85"/>
      <c r="G16" s="4"/>
      <c r="H16" s="4"/>
    </row>
    <row r="17" spans="1:8" ht="13.8">
      <c r="A17" s="85"/>
      <c r="B17" s="85"/>
      <c r="C17" s="85"/>
      <c r="D17" s="85"/>
      <c r="E17" s="85"/>
      <c r="F17" s="85"/>
      <c r="G17" s="4"/>
      <c r="H17" s="4"/>
    </row>
    <row r="18" spans="1:8" ht="13.8">
      <c r="A18" s="85"/>
      <c r="B18" s="85"/>
      <c r="C18" s="85"/>
      <c r="D18" s="85"/>
      <c r="E18" s="85"/>
      <c r="F18" s="85"/>
      <c r="G18" s="4"/>
      <c r="H18" s="4"/>
    </row>
    <row r="19" spans="1:8" ht="13.8">
      <c r="A19" s="85"/>
      <c r="B19" s="85"/>
      <c r="C19" s="85"/>
      <c r="D19" s="85"/>
      <c r="E19" s="85"/>
      <c r="F19" s="85"/>
      <c r="G19" s="4"/>
      <c r="H19" s="4"/>
    </row>
    <row r="20" spans="1:8" ht="13.8">
      <c r="A20" s="85"/>
      <c r="B20" s="85"/>
      <c r="C20" s="85"/>
      <c r="D20" s="85"/>
      <c r="E20" s="85"/>
      <c r="F20" s="85"/>
      <c r="G20" s="4"/>
      <c r="H20" s="4"/>
    </row>
    <row r="21" spans="1:8" ht="13.8">
      <c r="A21" s="85"/>
      <c r="B21" s="85"/>
      <c r="C21" s="85"/>
      <c r="D21" s="85"/>
      <c r="E21" s="85"/>
      <c r="F21" s="85"/>
      <c r="G21" s="4"/>
      <c r="H21" s="4"/>
    </row>
    <row r="22" spans="1:8" ht="13.8">
      <c r="A22" s="85"/>
      <c r="B22" s="85"/>
      <c r="C22" s="85"/>
      <c r="D22" s="85"/>
      <c r="E22" s="85"/>
      <c r="F22" s="85"/>
      <c r="G22" s="4"/>
      <c r="H22" s="4"/>
    </row>
    <row r="23" spans="1:8" ht="13.8">
      <c r="A23" s="85"/>
      <c r="B23" s="85"/>
      <c r="C23" s="85"/>
      <c r="D23" s="85"/>
      <c r="E23" s="85"/>
      <c r="F23" s="85"/>
      <c r="G23" s="4"/>
      <c r="H23" s="4"/>
    </row>
    <row r="24" spans="1:8" ht="13.8">
      <c r="A24" s="85"/>
      <c r="B24" s="85"/>
      <c r="C24" s="85"/>
      <c r="D24" s="85"/>
      <c r="E24" s="85"/>
      <c r="F24" s="85"/>
      <c r="G24" s="4"/>
      <c r="H24" s="4"/>
    </row>
    <row r="25" spans="1:8" ht="13.8">
      <c r="A25" s="85"/>
      <c r="B25" s="85"/>
      <c r="C25" s="85"/>
      <c r="D25" s="85"/>
      <c r="E25" s="85"/>
      <c r="F25" s="85"/>
      <c r="G25" s="4"/>
      <c r="H25" s="4"/>
    </row>
    <row r="26" spans="1:8" ht="13.8">
      <c r="A26" s="85"/>
      <c r="B26" s="85"/>
      <c r="C26" s="85"/>
      <c r="D26" s="85"/>
      <c r="E26" s="85"/>
      <c r="F26" s="85"/>
      <c r="G26" s="4"/>
      <c r="H26" s="4"/>
    </row>
    <row r="27" spans="1:8" ht="13.8">
      <c r="A27" s="85"/>
      <c r="B27" s="85"/>
      <c r="C27" s="85"/>
      <c r="D27" s="85"/>
      <c r="E27" s="85"/>
      <c r="F27" s="85"/>
      <c r="G27" s="4"/>
      <c r="H27" s="4"/>
    </row>
    <row r="28" spans="1:8" ht="13.8">
      <c r="A28" s="85"/>
      <c r="B28" s="85"/>
      <c r="C28" s="85"/>
      <c r="D28" s="85"/>
      <c r="E28" s="85"/>
      <c r="F28" s="85"/>
      <c r="G28" s="4"/>
      <c r="H28" s="4"/>
    </row>
    <row r="29" spans="1:8" ht="13.8">
      <c r="A29" s="85"/>
      <c r="B29" s="85"/>
      <c r="C29" s="85"/>
      <c r="D29" s="85"/>
      <c r="E29" s="85"/>
      <c r="F29" s="85"/>
      <c r="G29" s="4"/>
      <c r="H29" s="4"/>
    </row>
    <row r="30" spans="1:8" ht="13.8">
      <c r="A30" s="85"/>
      <c r="B30" s="85"/>
      <c r="C30" s="85"/>
      <c r="D30" s="85"/>
      <c r="E30" s="85"/>
      <c r="F30" s="85"/>
      <c r="G30" s="4"/>
      <c r="H30" s="4"/>
    </row>
    <row r="31" spans="1:8" ht="13.8">
      <c r="A31" s="85"/>
      <c r="B31" s="85"/>
      <c r="C31" s="85"/>
      <c r="D31" s="85"/>
      <c r="E31" s="85"/>
      <c r="F31" s="85"/>
      <c r="G31" s="4"/>
      <c r="H31" s="4"/>
    </row>
    <row r="32" spans="1:8" ht="13.8">
      <c r="A32" s="85"/>
      <c r="B32" s="85"/>
      <c r="C32" s="85"/>
      <c r="D32" s="85"/>
      <c r="E32" s="85"/>
      <c r="F32" s="85"/>
      <c r="G32" s="4"/>
      <c r="H32" s="4"/>
    </row>
    <row r="33" spans="1:9" ht="13.8">
      <c r="A33" s="85"/>
      <c r="B33" s="85"/>
      <c r="C33" s="85"/>
      <c r="D33" s="85"/>
      <c r="E33" s="85"/>
      <c r="F33" s="85"/>
      <c r="G33" s="4"/>
      <c r="H33" s="4"/>
    </row>
    <row r="34" spans="1:9" ht="13.8">
      <c r="A34" s="85"/>
      <c r="B34" s="97"/>
      <c r="C34" s="97"/>
      <c r="D34" s="97"/>
      <c r="E34" s="97"/>
      <c r="F34" s="97" t="s">
        <v>316</v>
      </c>
      <c r="G34" s="84">
        <f>SUM(G9:G33)</f>
        <v>0</v>
      </c>
      <c r="H34" s="84">
        <f>SUM(H9:H33)</f>
        <v>0</v>
      </c>
    </row>
    <row r="35" spans="1:9" ht="13.8">
      <c r="A35" s="206"/>
      <c r="B35" s="206"/>
      <c r="C35" s="206"/>
      <c r="D35" s="206"/>
      <c r="E35" s="206"/>
      <c r="F35" s="206"/>
      <c r="G35" s="206"/>
      <c r="H35" s="178"/>
      <c r="I35" s="178"/>
    </row>
    <row r="36" spans="1:9" ht="13.8">
      <c r="A36" s="207" t="s">
        <v>409</v>
      </c>
      <c r="B36" s="207"/>
      <c r="C36" s="206"/>
      <c r="D36" s="206"/>
      <c r="E36" s="206"/>
      <c r="F36" s="206"/>
      <c r="G36" s="206"/>
      <c r="H36" s="178"/>
      <c r="I36" s="178"/>
    </row>
    <row r="37" spans="1:9" ht="13.8">
      <c r="A37" s="207"/>
      <c r="B37" s="207"/>
      <c r="C37" s="206"/>
      <c r="D37" s="206"/>
      <c r="E37" s="206"/>
      <c r="F37" s="206"/>
      <c r="G37" s="206"/>
      <c r="H37" s="178"/>
      <c r="I37" s="178"/>
    </row>
    <row r="38" spans="1:9" ht="13.8">
      <c r="A38" s="207"/>
      <c r="B38" s="207"/>
      <c r="C38" s="178"/>
      <c r="D38" s="178"/>
      <c r="E38" s="178"/>
      <c r="F38" s="178"/>
      <c r="G38" s="178"/>
      <c r="H38" s="178"/>
      <c r="I38" s="178"/>
    </row>
    <row r="39" spans="1:9" ht="13.8">
      <c r="A39" s="207"/>
      <c r="B39" s="207"/>
      <c r="C39" s="178"/>
      <c r="D39" s="178"/>
      <c r="E39" s="178"/>
      <c r="F39" s="178"/>
      <c r="G39" s="178"/>
      <c r="H39" s="178"/>
      <c r="I39" s="178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3.8">
      <c r="A41" s="184" t="s">
        <v>96</v>
      </c>
      <c r="B41" s="184"/>
      <c r="C41" s="178"/>
      <c r="D41" s="178"/>
      <c r="E41" s="178"/>
      <c r="F41" s="178"/>
      <c r="G41" s="178"/>
      <c r="H41" s="178"/>
      <c r="I41" s="178"/>
    </row>
    <row r="42" spans="1:9" ht="13.8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3.8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3.8">
      <c r="A44" s="184"/>
      <c r="B44" s="184"/>
      <c r="C44" s="184" t="s">
        <v>374</v>
      </c>
      <c r="D44" s="184"/>
      <c r="E44" s="206"/>
      <c r="F44" s="184"/>
      <c r="G44" s="184"/>
      <c r="H44" s="178"/>
      <c r="I44" s="185"/>
    </row>
    <row r="45" spans="1:9" ht="13.8">
      <c r="A45" s="178"/>
      <c r="B45" s="178"/>
      <c r="C45" s="178" t="s">
        <v>253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127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N9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2020-10-15T09:55:36Z</cp:lastPrinted>
  <dcterms:created xsi:type="dcterms:W3CDTF">2011-12-27T13:20:18Z</dcterms:created>
  <dcterms:modified xsi:type="dcterms:W3CDTF">2020-10-15T10:38:15Z</dcterms:modified>
</cp:coreProperties>
</file>